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gse\Desktop\"/>
    </mc:Choice>
  </mc:AlternateContent>
  <bookViews>
    <workbookView xWindow="0" yWindow="0" windowWidth="23040" windowHeight="9096"/>
  </bookViews>
  <sheets>
    <sheet name="Расх18" sheetId="3" r:id="rId1"/>
  </sheets>
  <definedNames>
    <definedName name="_xlnm._FilterDatabase" localSheetId="0" hidden="1">Расх18!$A$5:$G$66</definedName>
  </definedNames>
  <calcPr calcId="152511"/>
</workbook>
</file>

<file path=xl/calcChain.xml><?xml version="1.0" encoding="utf-8"?>
<calcChain xmlns="http://schemas.openxmlformats.org/spreadsheetml/2006/main">
  <c r="F62" i="3" l="1"/>
  <c r="D8" i="3"/>
  <c r="E8" i="3"/>
  <c r="C8" i="3"/>
  <c r="E20" i="3"/>
  <c r="D20" i="3"/>
  <c r="D66" i="3"/>
  <c r="F66" i="3" s="1"/>
  <c r="E66" i="3"/>
  <c r="D60" i="3"/>
  <c r="E60" i="3"/>
  <c r="C60" i="3"/>
  <c r="E51" i="3"/>
  <c r="F51" i="3" s="1"/>
  <c r="D51" i="3"/>
  <c r="D41" i="3"/>
  <c r="E41" i="3"/>
  <c r="C41" i="3"/>
  <c r="D28" i="3"/>
  <c r="E28" i="3"/>
  <c r="C28" i="3"/>
  <c r="F13" i="3"/>
  <c r="F14" i="3"/>
  <c r="F15" i="3"/>
  <c r="F16" i="3"/>
  <c r="F17" i="3"/>
  <c r="F18" i="3"/>
  <c r="F19" i="3"/>
  <c r="F34" i="3"/>
  <c r="F35" i="3"/>
  <c r="F36" i="3"/>
  <c r="F37" i="3"/>
  <c r="F38" i="3"/>
  <c r="F39" i="3"/>
  <c r="F40" i="3"/>
  <c r="F42" i="3"/>
  <c r="F43" i="3"/>
  <c r="F44" i="3"/>
  <c r="F45" i="3"/>
  <c r="F46" i="3"/>
  <c r="F47" i="3"/>
  <c r="F48" i="3"/>
  <c r="F49" i="3"/>
  <c r="F50" i="3"/>
  <c r="F55" i="3"/>
  <c r="F56" i="3"/>
  <c r="F57" i="3"/>
  <c r="F58" i="3"/>
  <c r="F59" i="3"/>
  <c r="F61" i="3"/>
  <c r="F63" i="3"/>
  <c r="F64" i="3"/>
  <c r="F65" i="3"/>
  <c r="C27" i="3" l="1"/>
  <c r="E27" i="3"/>
  <c r="D7" i="3"/>
  <c r="F8" i="3"/>
  <c r="F60" i="3"/>
  <c r="D27" i="3"/>
  <c r="F27" i="3" s="1"/>
  <c r="C7" i="3"/>
  <c r="F20" i="3"/>
  <c r="E7" i="3"/>
  <c r="F41" i="3"/>
  <c r="F28" i="3"/>
  <c r="F7" i="3" l="1"/>
  <c r="E68" i="3"/>
  <c r="D68" i="3"/>
  <c r="C68" i="3"/>
  <c r="F68" i="3" s="1"/>
</calcChain>
</file>

<file path=xl/sharedStrings.xml><?xml version="1.0" encoding="utf-8"?>
<sst xmlns="http://schemas.openxmlformats.org/spreadsheetml/2006/main" count="160" uniqueCount="133">
  <si>
    <t>Товарищества собственников жилья «Север»</t>
  </si>
  <si>
    <t>№ п/п</t>
  </si>
  <si>
    <t>1.2</t>
  </si>
  <si>
    <t>1.3</t>
  </si>
  <si>
    <t>1.4</t>
  </si>
  <si>
    <t>Статья расходов</t>
  </si>
  <si>
    <t>Налоги с ФОТ</t>
  </si>
  <si>
    <t>1.6</t>
  </si>
  <si>
    <t>1.7</t>
  </si>
  <si>
    <t>Смета расходов</t>
  </si>
  <si>
    <t>Непредвиденные расходы</t>
  </si>
  <si>
    <t>1.5</t>
  </si>
  <si>
    <t>1.8</t>
  </si>
  <si>
    <t>1.9</t>
  </si>
  <si>
    <t>3.6</t>
  </si>
  <si>
    <t>План</t>
  </si>
  <si>
    <t>Факт</t>
  </si>
  <si>
    <t>Сальдо</t>
  </si>
  <si>
    <t>В С Е Г О:</t>
  </si>
  <si>
    <t>Примечание</t>
  </si>
  <si>
    <t>1.1.1</t>
  </si>
  <si>
    <t xml:space="preserve">Заработная  плата административно-управленческого персонала                                                 </t>
  </si>
  <si>
    <t>1.1.2</t>
  </si>
  <si>
    <t>1.1.3</t>
  </si>
  <si>
    <t>1.1.4</t>
  </si>
  <si>
    <t>Подоходный налог НДФЛ</t>
  </si>
  <si>
    <t>Налог УСН</t>
  </si>
  <si>
    <t>Расходы на мобильную связь.</t>
  </si>
  <si>
    <t>Канцелярские расходы.</t>
  </si>
  <si>
    <t>Оплата консультативных услуг (нотариус).</t>
  </si>
  <si>
    <t>Ведение сайта.</t>
  </si>
  <si>
    <t>Содержание и ремонт оргтехники ( в т. ч и картриджи)</t>
  </si>
  <si>
    <t>Непредвиленные расходы</t>
  </si>
  <si>
    <t xml:space="preserve">Заработная  плата обслуживающего  персонала    .                                             </t>
  </si>
  <si>
    <t>Отпускные  .</t>
  </si>
  <si>
    <t>Замещение на время ухода в отпуск.</t>
  </si>
  <si>
    <t>Подоходный налог НДФЛ.</t>
  </si>
  <si>
    <t>Налоги с ФОТ.</t>
  </si>
  <si>
    <t>Оплата  гидроиспытаний отопления. (подрядной организацией с наличием сертификата-лицензии.)дом 2 б;дом 2 В.</t>
  </si>
  <si>
    <t>Изготовление и удлиннение стоков -дом 2 б; дом 2 в.</t>
  </si>
  <si>
    <t>Приобретение материалов для  работы электрика .</t>
  </si>
  <si>
    <t>Приобретение материалов для  работы сантехника .</t>
  </si>
  <si>
    <t>Приобретение материалов для  работы  дворника .</t>
  </si>
  <si>
    <t>Приобретение материалов для  работы  уборщицы.</t>
  </si>
  <si>
    <t>См. Приложение № 5</t>
  </si>
  <si>
    <t xml:space="preserve">ПАО " Мосэнергосбыт" </t>
  </si>
  <si>
    <t>ОАО СК "Альянс"</t>
  </si>
  <si>
    <t>УФК по МО</t>
  </si>
  <si>
    <t xml:space="preserve">Оплата страхового возмещения по решению суда, исх.номер претензии № Subr-44388-01АД/12 от 10.03.15 г. </t>
  </si>
  <si>
    <t>материалы</t>
  </si>
  <si>
    <t>услуги</t>
  </si>
  <si>
    <t>АО "Тепловодоканал города Бронницы"</t>
  </si>
  <si>
    <t>См. Приложение № 5;ИП Кузьмин А.В.</t>
  </si>
  <si>
    <t>Чеки</t>
  </si>
  <si>
    <t>2.1.1.</t>
  </si>
  <si>
    <t>2.1.2.</t>
  </si>
  <si>
    <t>2.1.3.</t>
  </si>
  <si>
    <t>2.1.4.</t>
  </si>
  <si>
    <t>2.1.5.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</si>
  <si>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</si>
  <si>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</si>
  <si>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</si>
  <si>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</si>
  <si>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</si>
  <si>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</si>
  <si>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</si>
  <si>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</si>
  <si>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</si>
  <si>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2.13.</t>
  </si>
  <si>
    <t>2.14.</t>
  </si>
  <si>
    <t>1. Административно -управленческие расходы:</t>
  </si>
  <si>
    <t>2. Техническое обслуживание, содержание и ремонт общего имущества МКД:</t>
  </si>
  <si>
    <t>за 2018 год.</t>
  </si>
  <si>
    <t xml:space="preserve">Изготовление ЭЦП - это электронная цифровая подпись. Ключ ЭЦП </t>
  </si>
  <si>
    <t>Т екущий ремонт (работы по ремонту и обслуживанию крыши ).</t>
  </si>
  <si>
    <t>Покраска - подъездов , лавки, разметки (закупка краски + работа.)</t>
  </si>
  <si>
    <t>Уборка снега с крыш   (альпинисты ) дом 2 Б;дом 2 В.</t>
  </si>
  <si>
    <t>Ремонт желобов  крыш после зимы д 2б,2в (вышка + работа+ материал)</t>
  </si>
  <si>
    <t>2.9.1</t>
  </si>
  <si>
    <t>2.9.2</t>
  </si>
  <si>
    <t>2.9.3</t>
  </si>
  <si>
    <t>2.9.4</t>
  </si>
  <si>
    <t>2.10</t>
  </si>
  <si>
    <t>Закупка 4- х видеокамер, роутеры , кабеля, мониторы. Установка видеокамер  на 1 этажи 4-х  подъездов, закупка оборудования и установка в офисе д 2 "Б" и дом 2 "В"  в теплопункте.</t>
  </si>
  <si>
    <t>Покупка и установка клапанов дом 2 б, 2 в</t>
  </si>
  <si>
    <t xml:space="preserve"> Закупка спец.одежды и сиз</t>
  </si>
  <si>
    <t>Закупка 2х светодиодных  светильников в офис</t>
  </si>
  <si>
    <t>Оплата услуг банка.</t>
  </si>
  <si>
    <t>3.1</t>
  </si>
  <si>
    <t>3.2</t>
  </si>
  <si>
    <t>Демеркуризация перегоревших люминисцентных ламп.</t>
  </si>
  <si>
    <t>3.5</t>
  </si>
  <si>
    <t>3.9</t>
  </si>
  <si>
    <t>3.10</t>
  </si>
  <si>
    <t>3.3</t>
  </si>
  <si>
    <t>3.4</t>
  </si>
  <si>
    <t>Демонтаж , ремонт и  установка козырьков  на металлические уголки на крышах д 2 б,2 В.</t>
  </si>
  <si>
    <t>3.7</t>
  </si>
  <si>
    <t>3.8</t>
  </si>
  <si>
    <t>Поверка вентканалов</t>
  </si>
  <si>
    <t>ООО "Юридическая компания "ЮРКОМ"</t>
  </si>
  <si>
    <t>ИП Кузьмин А. В.</t>
  </si>
  <si>
    <t>Уборка снега во дворах трактором , загрузка на авто и утилизация.</t>
  </si>
  <si>
    <t xml:space="preserve">Банк "ВОЗРОЖДЕНИЕ" </t>
  </si>
  <si>
    <t>ЗАО "Национальный удостоверяющий центр"</t>
  </si>
  <si>
    <t>Правовой анализ, юридическая консультация</t>
  </si>
  <si>
    <t xml:space="preserve">ООО "ЭУС" </t>
  </si>
  <si>
    <t>Поверка счетчика на ХВ (дом 2Б).(замена)</t>
  </si>
  <si>
    <t>ООО "Линк"</t>
  </si>
  <si>
    <t>№64271213 по решению о взыскании №21527 от 14.08.2018г. на основании ст.46 НК РФ от 31.07.1998г. № 146-ФЗ</t>
  </si>
  <si>
    <t>Гос.пошлина в суд Бысова Е. В.</t>
  </si>
  <si>
    <t>Гос.пошлина в судТафинцев Д. В.</t>
  </si>
  <si>
    <t>Оплата штрафа по решению №27895 от 04.06.18г.  без ндс</t>
  </si>
  <si>
    <t>Комиссия за сертификат подписи (СКП), согласно договору N 013/1394 от 21.05.10</t>
  </si>
  <si>
    <t>Материалы и инструмент</t>
  </si>
  <si>
    <t xml:space="preserve"> IP-Камера ST-182 IP Home 2MP (2,8-12mm, 98-30 гр, P2P, POE) 2 шт</t>
  </si>
  <si>
    <t>(План-Факт)</t>
  </si>
  <si>
    <t>Оплата электроэнергии, потребленной ТСЖ "Север".</t>
  </si>
  <si>
    <t>Оплата электроэнергии, потребленной арендаторами</t>
  </si>
  <si>
    <t>Возвращено арендаторами. См. "Приход".</t>
  </si>
  <si>
    <t>Оплата электроэнергии</t>
  </si>
  <si>
    <t>Приобретение материалов,инвентаря и хоз.принадлежностей</t>
  </si>
  <si>
    <t>Закупка лестницы 12 м для высотных работ в ТСЖ.</t>
  </si>
  <si>
    <t>Откачка   2- х канализационных   колодцев.</t>
  </si>
  <si>
    <t>Водоснабжение, водоотведение и   отопление (перерасчет)</t>
  </si>
  <si>
    <t>2.15.</t>
  </si>
  <si>
    <t>2.12.</t>
  </si>
  <si>
    <t>2.1.</t>
  </si>
  <si>
    <t>Содержание обслуживающего персонала</t>
  </si>
  <si>
    <t xml:space="preserve">Содержание административно-управленческого персонала </t>
  </si>
  <si>
    <t>1.1.</t>
  </si>
  <si>
    <r>
      <t xml:space="preserve">Оплата услуг мособлЕИРЦ  </t>
    </r>
    <r>
      <rPr>
        <b/>
        <u/>
        <sz val="11"/>
        <color rgb="FFFF0000"/>
        <rFont val="Times New Roman"/>
        <family val="1"/>
        <charset val="204"/>
      </rPr>
      <t>134390,97 руб</t>
    </r>
    <r>
      <rPr>
        <b/>
        <u/>
        <sz val="11"/>
        <color theme="1"/>
        <rFont val="Times New Roman"/>
        <family val="1"/>
        <charset val="204"/>
      </rPr>
      <t>. изъяты при "расщеплении"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</si>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</sst>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_-* #,##0.00_р_._-;\-* #,##0.00_р_._-;_-* &quot;-&quot;??_р_._-;_-@_-"/>
    <numFmt numFmtId="165" formatCode="#,##0.00_ ;[Red]\-#,##0.00\ "/>
    <numFmt numFmtId="166" formatCode="#,##0.00\ &quot;₽&quot;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2" fontId="10" fillId="0" borderId="0" xfId="0" applyNumberFormat="1" applyFont="1" applyFill="1" applyBorder="1" applyAlignment="1">
      <alignment vertical="top"/>
    </xf>
    <xf numFmtId="2" fontId="10" fillId="0" borderId="0" xfId="0" applyNumberFormat="1" applyFont="1" applyFill="1" applyBorder="1" applyAlignment="1">
      <alignment horizontal="right" vertical="top"/>
    </xf>
    <xf numFmtId="2" fontId="10" fillId="0" borderId="0" xfId="1" applyNumberFormat="1" applyFont="1" applyFill="1" applyBorder="1" applyAlignment="1">
      <alignment horizontal="right" vertical="top"/>
    </xf>
    <xf numFmtId="2" fontId="2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right" vertical="top"/>
    </xf>
    <xf numFmtId="164" fontId="10" fillId="0" borderId="0" xfId="1" applyFont="1" applyFill="1" applyBorder="1" applyAlignment="1">
      <alignment horizontal="right" vertical="top"/>
    </xf>
    <xf numFmtId="164" fontId="10" fillId="0" borderId="0" xfId="1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164" fontId="2" fillId="0" borderId="0" xfId="1" applyFont="1" applyFill="1" applyBorder="1" applyAlignment="1">
      <alignment vertical="top"/>
    </xf>
    <xf numFmtId="164" fontId="2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166" fontId="5" fillId="0" borderId="0" xfId="0" applyNumberFormat="1" applyFont="1" applyFill="1" applyBorder="1" applyAlignment="1">
      <alignment vertical="top" wrapText="1"/>
    </xf>
    <xf numFmtId="166" fontId="5" fillId="0" borderId="0" xfId="0" applyNumberFormat="1" applyFont="1" applyFill="1" applyBorder="1" applyAlignment="1">
      <alignment vertical="top"/>
    </xf>
    <xf numFmtId="40" fontId="2" fillId="0" borderId="0" xfId="0" applyNumberFormat="1" applyFont="1" applyFill="1" applyBorder="1" applyAlignment="1">
      <alignment vertical="top"/>
    </xf>
    <xf numFmtId="40" fontId="2" fillId="0" borderId="0" xfId="0" applyNumberFormat="1" applyFont="1" applyFill="1" applyBorder="1" applyAlignment="1">
      <alignment horizontal="right" vertical="top"/>
    </xf>
    <xf numFmtId="40" fontId="8" fillId="0" borderId="0" xfId="0" applyNumberFormat="1" applyFont="1" applyFill="1" applyBorder="1" applyAlignment="1">
      <alignment horizontal="right" vertical="top"/>
    </xf>
    <xf numFmtId="40" fontId="8" fillId="0" borderId="0" xfId="0" applyNumberFormat="1" applyFont="1" applyFill="1" applyBorder="1" applyAlignment="1">
      <alignment vertical="top"/>
    </xf>
    <xf numFmtId="40" fontId="2" fillId="0" borderId="0" xfId="1" applyNumberFormat="1" applyFont="1" applyFill="1" applyBorder="1" applyAlignment="1">
      <alignment vertical="top"/>
    </xf>
    <xf numFmtId="40" fontId="2" fillId="0" borderId="0" xfId="0" applyNumberFormat="1" applyFont="1" applyFill="1" applyBorder="1" applyAlignment="1">
      <alignment vertical="top" wrapText="1"/>
    </xf>
    <xf numFmtId="40" fontId="5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40" fontId="12" fillId="0" borderId="0" xfId="0" applyNumberFormat="1" applyFont="1" applyFill="1" applyBorder="1" applyAlignment="1">
      <alignment vertical="top"/>
    </xf>
    <xf numFmtId="40" fontId="13" fillId="0" borderId="0" xfId="0" applyNumberFormat="1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40" fontId="13" fillId="0" borderId="0" xfId="0" applyNumberFormat="1" applyFont="1" applyFill="1" applyBorder="1" applyAlignment="1">
      <alignment horizontal="right" vertical="top"/>
    </xf>
    <xf numFmtId="40" fontId="13" fillId="0" borderId="0" xfId="1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40" fontId="12" fillId="0" borderId="0" xfId="0" applyNumberFormat="1" applyFont="1" applyFill="1" applyBorder="1" applyAlignment="1">
      <alignment horizontal="right" vertical="top"/>
    </xf>
    <xf numFmtId="40" fontId="12" fillId="0" borderId="0" xfId="1" applyNumberFormat="1" applyFont="1" applyFill="1" applyBorder="1" applyAlignment="1">
      <alignment horizontal="right" vertical="top"/>
    </xf>
    <xf numFmtId="166" fontId="5" fillId="0" borderId="0" xfId="1" applyNumberFormat="1" applyFont="1" applyFill="1" applyBorder="1" applyAlignment="1">
      <alignment vertical="top"/>
    </xf>
    <xf numFmtId="166" fontId="11" fillId="0" borderId="0" xfId="1" applyNumberFormat="1" applyFont="1" applyFill="1" applyBorder="1" applyAlignment="1">
      <alignment horizontal="right" vertical="top"/>
    </xf>
    <xf numFmtId="40" fontId="12" fillId="0" borderId="2" xfId="0" applyNumberFormat="1" applyFont="1" applyFill="1" applyBorder="1" applyAlignment="1">
      <alignment horizontal="right" vertical="top"/>
    </xf>
    <xf numFmtId="40" fontId="2" fillId="0" borderId="2" xfId="0" applyNumberFormat="1" applyFont="1" applyFill="1" applyBorder="1" applyAlignment="1">
      <alignment horizontal="right" vertical="top"/>
    </xf>
    <xf numFmtId="40" fontId="8" fillId="0" borderId="2" xfId="1" applyNumberFormat="1" applyFont="1" applyFill="1" applyBorder="1" applyAlignment="1">
      <alignment horizontal="right" vertical="top"/>
    </xf>
    <xf numFmtId="40" fontId="8" fillId="0" borderId="2" xfId="0" applyNumberFormat="1" applyFont="1" applyFill="1" applyBorder="1" applyAlignment="1">
      <alignment horizontal="right" vertical="top"/>
    </xf>
    <xf numFmtId="40" fontId="12" fillId="0" borderId="3" xfId="0" applyNumberFormat="1" applyFont="1" applyFill="1" applyBorder="1" applyAlignment="1">
      <alignment horizontal="right" vertical="top"/>
    </xf>
    <xf numFmtId="40" fontId="13" fillId="0" borderId="3" xfId="1" applyNumberFormat="1" applyFont="1" applyFill="1" applyBorder="1" applyAlignment="1">
      <alignment horizontal="right" vertical="top"/>
    </xf>
    <xf numFmtId="40" fontId="12" fillId="0" borderId="1" xfId="0" applyNumberFormat="1" applyFont="1" applyFill="1" applyBorder="1" applyAlignment="1">
      <alignment horizontal="right" vertical="top"/>
    </xf>
    <xf numFmtId="40" fontId="12" fillId="0" borderId="1" xfId="1" applyNumberFormat="1" applyFont="1" applyFill="1" applyBorder="1" applyAlignment="1">
      <alignment horizontal="right" vertical="top"/>
    </xf>
    <xf numFmtId="40" fontId="12" fillId="0" borderId="2" xfId="0" applyNumberFormat="1" applyFont="1" applyFill="1" applyBorder="1" applyAlignment="1">
      <alignment vertical="top"/>
    </xf>
    <xf numFmtId="40" fontId="12" fillId="0" borderId="2" xfId="1" applyNumberFormat="1" applyFont="1" applyFill="1" applyBorder="1" applyAlignment="1">
      <alignment vertical="top"/>
    </xf>
    <xf numFmtId="40" fontId="2" fillId="0" borderId="2" xfId="0" applyNumberFormat="1" applyFont="1" applyFill="1" applyBorder="1" applyAlignment="1">
      <alignment vertical="top"/>
    </xf>
    <xf numFmtId="40" fontId="8" fillId="0" borderId="2" xfId="0" applyNumberFormat="1" applyFont="1" applyFill="1" applyBorder="1" applyAlignment="1">
      <alignment vertical="top"/>
    </xf>
    <xf numFmtId="40" fontId="13" fillId="0" borderId="2" xfId="0" applyNumberFormat="1" applyFont="1" applyFill="1" applyBorder="1" applyAlignment="1">
      <alignment vertical="top"/>
    </xf>
    <xf numFmtId="40" fontId="13" fillId="0" borderId="2" xfId="1" applyNumberFormat="1" applyFont="1" applyFill="1" applyBorder="1" applyAlignment="1">
      <alignment horizontal="right" vertical="top"/>
    </xf>
    <xf numFmtId="40" fontId="2" fillId="0" borderId="2" xfId="1" applyNumberFormat="1" applyFont="1" applyFill="1" applyBorder="1" applyAlignment="1">
      <alignment vertical="top"/>
    </xf>
    <xf numFmtId="40" fontId="13" fillId="0" borderId="3" xfId="0" applyNumberFormat="1" applyFont="1" applyFill="1" applyBorder="1" applyAlignment="1">
      <alignment vertical="top"/>
    </xf>
    <xf numFmtId="40" fontId="2" fillId="0" borderId="2" xfId="0" applyNumberFormat="1" applyFont="1" applyFill="1" applyBorder="1" applyAlignment="1">
      <alignment vertical="top" wrapText="1"/>
    </xf>
    <xf numFmtId="166" fontId="5" fillId="0" borderId="2" xfId="0" applyNumberFormat="1" applyFont="1" applyFill="1" applyBorder="1" applyAlignment="1">
      <alignment vertical="top"/>
    </xf>
    <xf numFmtId="166" fontId="5" fillId="0" borderId="2" xfId="1" applyNumberFormat="1" applyFont="1" applyFill="1" applyBorder="1" applyAlignment="1">
      <alignment vertical="top"/>
    </xf>
    <xf numFmtId="166" fontId="5" fillId="0" borderId="2" xfId="0" applyNumberFormat="1" applyFont="1" applyFill="1" applyBorder="1" applyAlignment="1">
      <alignment vertical="top" wrapText="1"/>
    </xf>
    <xf numFmtId="166" fontId="2" fillId="0" borderId="3" xfId="0" applyNumberFormat="1" applyFont="1" applyFill="1" applyBorder="1" applyAlignment="1">
      <alignment vertical="top"/>
    </xf>
    <xf numFmtId="166" fontId="2" fillId="0" borderId="2" xfId="0" applyNumberFormat="1" applyFont="1" applyFill="1" applyBorder="1" applyAlignment="1">
      <alignment vertical="top"/>
    </xf>
    <xf numFmtId="166" fontId="11" fillId="0" borderId="2" xfId="1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vertical="top"/>
    </xf>
    <xf numFmtId="0" fontId="12" fillId="0" borderId="5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12" fillId="0" borderId="7" xfId="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vertical="top"/>
    </xf>
    <xf numFmtId="0" fontId="12" fillId="0" borderId="1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/>
    </xf>
    <xf numFmtId="0" fontId="12" fillId="0" borderId="6" xfId="0" applyFont="1" applyFill="1" applyBorder="1" applyAlignment="1">
      <alignment vertical="top"/>
    </xf>
    <xf numFmtId="0" fontId="2" fillId="0" borderId="4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horizontal="left" vertical="top" wrapText="1" shrinkToFit="1"/>
    </xf>
    <xf numFmtId="40" fontId="12" fillId="0" borderId="4" xfId="0" applyNumberFormat="1" applyFont="1" applyFill="1" applyBorder="1" applyAlignment="1">
      <alignment horizontal="right" vertical="top"/>
    </xf>
    <xf numFmtId="40" fontId="2" fillId="0" borderId="9" xfId="0" applyNumberFormat="1" applyFont="1" applyFill="1" applyBorder="1" applyAlignment="1">
      <alignment horizontal="right" vertical="top"/>
    </xf>
    <xf numFmtId="40" fontId="8" fillId="0" borderId="4" xfId="1" applyNumberFormat="1" applyFont="1" applyFill="1" applyBorder="1" applyAlignment="1">
      <alignment horizontal="right" vertical="top"/>
    </xf>
    <xf numFmtId="40" fontId="8" fillId="0" borderId="9" xfId="0" applyNumberFormat="1" applyFont="1" applyFill="1" applyBorder="1" applyAlignment="1">
      <alignment horizontal="right" vertical="top"/>
    </xf>
    <xf numFmtId="40" fontId="2" fillId="0" borderId="4" xfId="0" applyNumberFormat="1" applyFont="1" applyFill="1" applyBorder="1" applyAlignment="1">
      <alignment horizontal="right" vertical="top"/>
    </xf>
    <xf numFmtId="40" fontId="12" fillId="0" borderId="9" xfId="0" applyNumberFormat="1" applyFont="1" applyFill="1" applyBorder="1" applyAlignment="1">
      <alignment horizontal="right" vertical="top"/>
    </xf>
    <xf numFmtId="40" fontId="13" fillId="0" borderId="8" xfId="0" applyNumberFormat="1" applyFont="1" applyFill="1" applyBorder="1" applyAlignment="1">
      <alignment horizontal="right" vertical="top"/>
    </xf>
    <xf numFmtId="40" fontId="13" fillId="0" borderId="10" xfId="0" applyNumberFormat="1" applyFont="1" applyFill="1" applyBorder="1" applyAlignment="1">
      <alignment horizontal="right" vertical="top"/>
    </xf>
    <xf numFmtId="40" fontId="13" fillId="0" borderId="9" xfId="0" applyNumberFormat="1" applyFont="1" applyFill="1" applyBorder="1" applyAlignment="1">
      <alignment horizontal="right" vertical="top"/>
    </xf>
    <xf numFmtId="40" fontId="13" fillId="0" borderId="4" xfId="0" applyNumberFormat="1" applyFont="1" applyFill="1" applyBorder="1" applyAlignment="1">
      <alignment horizontal="right" vertical="top"/>
    </xf>
    <xf numFmtId="40" fontId="13" fillId="0" borderId="9" xfId="0" applyNumberFormat="1" applyFont="1" applyFill="1" applyBorder="1" applyAlignment="1">
      <alignment vertical="top"/>
    </xf>
    <xf numFmtId="40" fontId="8" fillId="0" borderId="4" xfId="0" applyNumberFormat="1" applyFont="1" applyFill="1" applyBorder="1" applyAlignment="1">
      <alignment horizontal="right" vertical="top"/>
    </xf>
    <xf numFmtId="40" fontId="8" fillId="0" borderId="9" xfId="0" applyNumberFormat="1" applyFont="1" applyFill="1" applyBorder="1" applyAlignment="1">
      <alignment vertical="top"/>
    </xf>
    <xf numFmtId="40" fontId="8" fillId="0" borderId="4" xfId="0" applyNumberFormat="1" applyFont="1" applyFill="1" applyBorder="1" applyAlignment="1">
      <alignment vertical="top"/>
    </xf>
    <xf numFmtId="166" fontId="5" fillId="0" borderId="9" xfId="0" applyNumberFormat="1" applyFont="1" applyFill="1" applyBorder="1" applyAlignment="1">
      <alignment vertical="top" wrapText="1"/>
    </xf>
    <xf numFmtId="40" fontId="12" fillId="0" borderId="4" xfId="0" applyNumberFormat="1" applyFont="1" applyFill="1" applyBorder="1" applyAlignment="1">
      <alignment vertical="top"/>
    </xf>
    <xf numFmtId="40" fontId="2" fillId="0" borderId="9" xfId="0" applyNumberFormat="1" applyFont="1" applyFill="1" applyBorder="1" applyAlignment="1">
      <alignment vertical="top"/>
    </xf>
    <xf numFmtId="40" fontId="2" fillId="0" borderId="4" xfId="0" applyNumberFormat="1" applyFont="1" applyFill="1" applyBorder="1" applyAlignment="1">
      <alignment vertical="top"/>
    </xf>
    <xf numFmtId="40" fontId="13" fillId="0" borderId="4" xfId="0" applyNumberFormat="1" applyFont="1" applyFill="1" applyBorder="1" applyAlignment="1">
      <alignment vertical="top"/>
    </xf>
    <xf numFmtId="40" fontId="12" fillId="0" borderId="9" xfId="0" applyNumberFormat="1" applyFont="1" applyFill="1" applyBorder="1" applyAlignment="1">
      <alignment vertical="top"/>
    </xf>
    <xf numFmtId="40" fontId="13" fillId="0" borderId="8" xfId="0" applyNumberFormat="1" applyFont="1" applyFill="1" applyBorder="1" applyAlignment="1">
      <alignment vertical="top"/>
    </xf>
    <xf numFmtId="166" fontId="11" fillId="0" borderId="9" xfId="0" applyNumberFormat="1" applyFont="1" applyFill="1" applyBorder="1" applyAlignment="1">
      <alignment horizontal="right" vertical="top"/>
    </xf>
    <xf numFmtId="166" fontId="11" fillId="0" borderId="4" xfId="0" applyNumberFormat="1" applyFont="1" applyFill="1" applyBorder="1" applyAlignment="1">
      <alignment horizontal="right" vertical="top"/>
    </xf>
    <xf numFmtId="166" fontId="11" fillId="0" borderId="9" xfId="0" applyNumberFormat="1" applyFont="1" applyFill="1" applyBorder="1" applyAlignment="1">
      <alignment vertical="top"/>
    </xf>
    <xf numFmtId="166" fontId="11" fillId="0" borderId="4" xfId="0" applyNumberFormat="1" applyFont="1" applyFill="1" applyBorder="1" applyAlignment="1">
      <alignment vertical="top"/>
    </xf>
    <xf numFmtId="166" fontId="5" fillId="0" borderId="9" xfId="0" applyNumberFormat="1" applyFont="1" applyFill="1" applyBorder="1" applyAlignment="1">
      <alignment vertical="top"/>
    </xf>
    <xf numFmtId="166" fontId="5" fillId="0" borderId="4" xfId="0" applyNumberFormat="1" applyFont="1" applyFill="1" applyBorder="1" applyAlignment="1">
      <alignment vertical="top"/>
    </xf>
    <xf numFmtId="166" fontId="8" fillId="0" borderId="8" xfId="0" applyNumberFormat="1" applyFont="1" applyFill="1" applyBorder="1" applyAlignment="1">
      <alignment vertical="top"/>
    </xf>
    <xf numFmtId="40" fontId="12" fillId="0" borderId="8" xfId="0" applyNumberFormat="1" applyFont="1" applyFill="1" applyBorder="1" applyAlignment="1">
      <alignment horizontal="right" vertical="top"/>
    </xf>
    <xf numFmtId="40" fontId="12" fillId="0" borderId="10" xfId="0" applyNumberFormat="1" applyFont="1" applyFill="1" applyBorder="1" applyAlignment="1">
      <alignment horizontal="right" vertical="top"/>
    </xf>
    <xf numFmtId="40" fontId="5" fillId="0" borderId="9" xfId="0" applyNumberFormat="1" applyFont="1" applyFill="1" applyBorder="1" applyAlignment="1">
      <alignment vertical="top"/>
    </xf>
    <xf numFmtId="40" fontId="12" fillId="0" borderId="8" xfId="0" applyNumberFormat="1" applyFont="1" applyFill="1" applyBorder="1" applyAlignment="1">
      <alignment vertical="top"/>
    </xf>
    <xf numFmtId="8" fontId="5" fillId="0" borderId="4" xfId="0" applyNumberFormat="1" applyFont="1" applyFill="1" applyBorder="1" applyAlignment="1">
      <alignment vertical="top"/>
    </xf>
    <xf numFmtId="8" fontId="5" fillId="0" borderId="1" xfId="0" applyNumberFormat="1" applyFont="1" applyFill="1" applyBorder="1" applyAlignment="1">
      <alignment horizontal="right" vertical="top"/>
    </xf>
    <xf numFmtId="8" fontId="5" fillId="0" borderId="10" xfId="0" applyNumberFormat="1" applyFont="1" applyFill="1" applyBorder="1" applyAlignment="1">
      <alignment horizontal="right" vertical="top"/>
    </xf>
    <xf numFmtId="166" fontId="11" fillId="0" borderId="10" xfId="0" applyNumberFormat="1" applyFont="1" applyFill="1" applyBorder="1" applyAlignment="1">
      <alignment horizontal="right" vertical="top"/>
    </xf>
    <xf numFmtId="165" fontId="2" fillId="0" borderId="13" xfId="0" applyNumberFormat="1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top"/>
    </xf>
    <xf numFmtId="164" fontId="2" fillId="0" borderId="16" xfId="1" applyFont="1" applyFill="1" applyBorder="1" applyAlignment="1">
      <alignment horizontal="center" vertical="top"/>
    </xf>
    <xf numFmtId="165" fontId="2" fillId="0" borderId="16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top"/>
    </xf>
    <xf numFmtId="0" fontId="12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vertical="top"/>
    </xf>
    <xf numFmtId="49" fontId="2" fillId="0" borderId="22" xfId="0" applyNumberFormat="1" applyFont="1" applyFill="1" applyBorder="1" applyAlignment="1">
      <alignment vertical="top"/>
    </xf>
    <xf numFmtId="0" fontId="9" fillId="0" borderId="23" xfId="0" applyFont="1" applyFill="1" applyBorder="1" applyAlignment="1">
      <alignment vertical="top" wrapText="1" shrinkToFit="1"/>
    </xf>
    <xf numFmtId="49" fontId="2" fillId="0" borderId="20" xfId="0" applyNumberFormat="1" applyFont="1" applyFill="1" applyBorder="1" applyAlignment="1">
      <alignment vertical="top"/>
    </xf>
    <xf numFmtId="0" fontId="9" fillId="0" borderId="21" xfId="0" applyFont="1" applyFill="1" applyBorder="1" applyAlignment="1">
      <alignment vertical="top" wrapText="1" shrinkToFit="1"/>
    </xf>
    <xf numFmtId="0" fontId="9" fillId="0" borderId="23" xfId="0" applyFont="1" applyFill="1" applyBorder="1" applyAlignment="1">
      <alignment horizontal="left" vertical="top" wrapText="1" shrinkToFit="1"/>
    </xf>
    <xf numFmtId="0" fontId="9" fillId="0" borderId="21" xfId="0" applyFont="1" applyFill="1" applyBorder="1" applyAlignment="1">
      <alignment horizontal="left" vertical="top" wrapText="1" shrinkToFit="1"/>
    </xf>
    <xf numFmtId="49" fontId="12" fillId="0" borderId="22" xfId="0" applyNumberFormat="1" applyFont="1" applyFill="1" applyBorder="1" applyAlignment="1">
      <alignment vertical="top"/>
    </xf>
    <xf numFmtId="49" fontId="12" fillId="0" borderId="24" xfId="0" applyNumberFormat="1" applyFont="1" applyFill="1" applyBorder="1" applyAlignment="1">
      <alignment vertical="top"/>
    </xf>
    <xf numFmtId="0" fontId="4" fillId="0" borderId="25" xfId="0" applyFont="1" applyFill="1" applyBorder="1" applyAlignment="1">
      <alignment vertical="top"/>
    </xf>
    <xf numFmtId="49" fontId="12" fillId="0" borderId="18" xfId="0" applyNumberFormat="1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49" fontId="12" fillId="0" borderId="20" xfId="0" applyNumberFormat="1" applyFont="1" applyFill="1" applyBorder="1" applyAlignment="1">
      <alignment vertical="top"/>
    </xf>
    <xf numFmtId="0" fontId="4" fillId="0" borderId="21" xfId="0" applyFont="1" applyFill="1" applyBorder="1" applyAlignment="1">
      <alignment vertical="top" wrapText="1"/>
    </xf>
    <xf numFmtId="49" fontId="2" fillId="0" borderId="29" xfId="0" applyNumberFormat="1" applyFont="1" applyFill="1" applyBorder="1" applyAlignment="1">
      <alignment vertical="top"/>
    </xf>
    <xf numFmtId="0" fontId="9" fillId="0" borderId="25" xfId="0" applyFont="1" applyFill="1" applyBorder="1" applyAlignment="1">
      <alignment horizontal="left" vertical="top" wrapText="1" shrinkToFit="1"/>
    </xf>
    <xf numFmtId="49" fontId="5" fillId="0" borderId="22" xfId="0" applyNumberFormat="1" applyFont="1" applyFill="1" applyBorder="1" applyAlignment="1">
      <alignment vertical="top"/>
    </xf>
    <xf numFmtId="49" fontId="5" fillId="0" borderId="20" xfId="0" applyNumberFormat="1" applyFont="1" applyFill="1" applyBorder="1" applyAlignment="1">
      <alignment vertical="top"/>
    </xf>
    <xf numFmtId="0" fontId="8" fillId="0" borderId="20" xfId="0" applyFont="1" applyFill="1" applyBorder="1" applyAlignment="1">
      <alignment vertical="top"/>
    </xf>
    <xf numFmtId="49" fontId="2" fillId="0" borderId="24" xfId="0" applyNumberFormat="1" applyFont="1" applyFill="1" applyBorder="1" applyAlignment="1">
      <alignment vertical="top"/>
    </xf>
    <xf numFmtId="0" fontId="5" fillId="0" borderId="21" xfId="0" applyFont="1" applyFill="1" applyBorder="1" applyAlignment="1">
      <alignment vertical="top"/>
    </xf>
    <xf numFmtId="49" fontId="2" fillId="0" borderId="30" xfId="0" applyNumberFormat="1" applyFont="1" applyFill="1" applyBorder="1" applyAlignment="1">
      <alignment vertical="top"/>
    </xf>
    <xf numFmtId="0" fontId="8" fillId="0" borderId="31" xfId="0" applyFont="1" applyFill="1" applyBorder="1" applyAlignment="1">
      <alignment horizontal="left" vertical="top" wrapText="1" shrinkToFit="1"/>
    </xf>
    <xf numFmtId="40" fontId="2" fillId="0" borderId="32" xfId="0" applyNumberFormat="1" applyFont="1" applyFill="1" applyBorder="1" applyAlignment="1">
      <alignment vertical="top"/>
    </xf>
    <xf numFmtId="40" fontId="8" fillId="0" borderId="16" xfId="0" applyNumberFormat="1" applyFont="1" applyFill="1" applyBorder="1" applyAlignment="1">
      <alignment vertical="top"/>
    </xf>
    <xf numFmtId="40" fontId="8" fillId="0" borderId="32" xfId="0" applyNumberFormat="1" applyFont="1" applyFill="1" applyBorder="1" applyAlignment="1">
      <alignment horizontal="right" vertical="top"/>
    </xf>
    <xf numFmtId="40" fontId="2" fillId="0" borderId="16" xfId="0" applyNumberFormat="1" applyFont="1" applyFill="1" applyBorder="1" applyAlignment="1">
      <alignment vertical="top"/>
    </xf>
    <xf numFmtId="0" fontId="9" fillId="0" borderId="33" xfId="0" applyFont="1" applyFill="1" applyBorder="1" applyAlignment="1">
      <alignment horizontal="left" vertical="top" wrapText="1" shrinkToFit="1"/>
    </xf>
    <xf numFmtId="0" fontId="12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left" vertical="top" wrapText="1" shrinkToFit="1"/>
    </xf>
    <xf numFmtId="0" fontId="8" fillId="0" borderId="4" xfId="0" applyFont="1" applyFill="1" applyBorder="1" applyAlignment="1">
      <alignment horizontal="left" vertical="top" wrapText="1"/>
    </xf>
    <xf numFmtId="40" fontId="12" fillId="0" borderId="5" xfId="0" applyNumberFormat="1" applyFont="1" applyFill="1" applyBorder="1" applyAlignment="1">
      <alignment vertical="top"/>
    </xf>
    <xf numFmtId="166" fontId="8" fillId="0" borderId="34" xfId="0" applyNumberFormat="1" applyFont="1" applyFill="1" applyBorder="1" applyAlignment="1">
      <alignment vertical="top"/>
    </xf>
    <xf numFmtId="40" fontId="2" fillId="0" borderId="11" xfId="0" applyNumberFormat="1" applyFont="1" applyFill="1" applyBorder="1" applyAlignment="1">
      <alignment vertical="top"/>
    </xf>
    <xf numFmtId="0" fontId="9" fillId="0" borderId="23" xfId="0" applyFont="1" applyFill="1" applyBorder="1" applyAlignment="1">
      <alignment horizontal="left" vertical="top" wrapText="1"/>
    </xf>
    <xf numFmtId="0" fontId="9" fillId="0" borderId="35" xfId="0" applyFont="1" applyFill="1" applyBorder="1" applyAlignment="1">
      <alignment horizontal="left" vertical="top" wrapText="1" shrinkToFit="1"/>
    </xf>
    <xf numFmtId="166" fontId="5" fillId="0" borderId="11" xfId="0" applyNumberFormat="1" applyFont="1" applyFill="1" applyBorder="1" applyAlignment="1">
      <alignment vertical="top"/>
    </xf>
    <xf numFmtId="8" fontId="5" fillId="0" borderId="5" xfId="0" applyNumberFormat="1" applyFont="1" applyFill="1" applyBorder="1" applyAlignment="1">
      <alignment vertical="top"/>
    </xf>
    <xf numFmtId="166" fontId="11" fillId="0" borderId="6" xfId="1" applyNumberFormat="1" applyFont="1" applyFill="1" applyBorder="1" applyAlignment="1">
      <alignment horizontal="right" vertical="top"/>
    </xf>
    <xf numFmtId="166" fontId="2" fillId="0" borderId="5" xfId="0" applyNumberFormat="1" applyFont="1" applyFill="1" applyBorder="1" applyAlignment="1">
      <alignment vertical="top"/>
    </xf>
    <xf numFmtId="166" fontId="2" fillId="0" borderId="7" xfId="0" applyNumberFormat="1" applyFont="1" applyFill="1" applyBorder="1" applyAlignment="1">
      <alignment vertical="top"/>
    </xf>
    <xf numFmtId="49" fontId="12" fillId="0" borderId="24" xfId="0" applyNumberFormat="1" applyFont="1" applyFill="1" applyBorder="1" applyAlignment="1">
      <alignment vertical="top"/>
    </xf>
    <xf numFmtId="49" fontId="12" fillId="0" borderId="22" xfId="0" applyNumberFormat="1" applyFont="1" applyFill="1" applyBorder="1" applyAlignment="1">
      <alignment vertical="top"/>
    </xf>
    <xf numFmtId="49" fontId="12" fillId="0" borderId="18" xfId="0" applyNumberFormat="1" applyFont="1" applyFill="1" applyBorder="1" applyAlignment="1">
      <alignment vertical="top"/>
    </xf>
    <xf numFmtId="0" fontId="5" fillId="0" borderId="1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165" fontId="2" fillId="0" borderId="13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49" fontId="12" fillId="0" borderId="26" xfId="0" applyNumberFormat="1" applyFont="1" applyFill="1" applyBorder="1" applyAlignment="1">
      <alignment vertical="top"/>
    </xf>
    <xf numFmtId="49" fontId="12" fillId="0" borderId="27" xfId="0" applyNumberFormat="1" applyFont="1" applyFill="1" applyBorder="1" applyAlignment="1">
      <alignment vertical="top"/>
    </xf>
    <xf numFmtId="49" fontId="12" fillId="0" borderId="28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49" fontId="2" fillId="0" borderId="12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zoomScale="95" zoomScaleNormal="95" workbookViewId="0">
      <selection sqref="A1:G1"/>
    </sheetView>
  </sheetViews>
  <sheetFormatPr defaultColWidth="18.109375" defaultRowHeight="13.8" x14ac:dyDescent="0.3"/>
  <cols>
    <col min="1" max="1" width="5.6640625" style="1" customWidth="1"/>
    <col min="2" max="2" width="36" style="1" customWidth="1"/>
    <col min="3" max="3" width="14.33203125" style="1" customWidth="1"/>
    <col min="4" max="4" width="18.109375" style="1"/>
    <col min="5" max="5" width="18.109375" style="15"/>
    <col min="6" max="6" width="18.109375" style="1"/>
    <col min="7" max="7" width="23" style="18" customWidth="1"/>
    <col min="8" max="16384" width="18.109375" style="1"/>
  </cols>
  <sheetData>
    <row r="1" spans="1:7" x14ac:dyDescent="0.3">
      <c r="A1" s="186" t="s">
        <v>132</v>
      </c>
      <c r="B1" s="187"/>
      <c r="C1" s="187"/>
      <c r="D1" s="187"/>
      <c r="E1" s="187"/>
      <c r="F1" s="187"/>
      <c r="G1" s="187"/>
    </row>
    <row r="2" spans="1:7" s="17" customFormat="1" x14ac:dyDescent="0.3">
      <c r="A2" s="178" t="s">
        <v>9</v>
      </c>
      <c r="B2" s="178"/>
      <c r="C2" s="178"/>
      <c r="D2" s="178"/>
      <c r="E2" s="178"/>
      <c r="F2" s="178"/>
      <c r="G2" s="178"/>
    </row>
    <row r="3" spans="1:7" x14ac:dyDescent="0.3">
      <c r="A3" s="179" t="s">
        <v>0</v>
      </c>
      <c r="B3" s="179"/>
      <c r="C3" s="179"/>
      <c r="D3" s="179"/>
      <c r="E3" s="179"/>
      <c r="F3" s="179"/>
      <c r="G3" s="179"/>
    </row>
    <row r="4" spans="1:7" ht="14.4" thickBot="1" x14ac:dyDescent="0.35">
      <c r="A4" s="179" t="s">
        <v>72</v>
      </c>
      <c r="B4" s="179"/>
      <c r="C4" s="179"/>
      <c r="D4" s="179"/>
      <c r="E4" s="179"/>
      <c r="F4" s="179"/>
      <c r="G4" s="179"/>
    </row>
    <row r="5" spans="1:7" s="28" customFormat="1" ht="15" customHeight="1" x14ac:dyDescent="0.3">
      <c r="A5" s="180" t="s">
        <v>1</v>
      </c>
      <c r="B5" s="182" t="s">
        <v>5</v>
      </c>
      <c r="C5" s="171" t="s">
        <v>15</v>
      </c>
      <c r="D5" s="171" t="s">
        <v>16</v>
      </c>
      <c r="E5" s="171"/>
      <c r="F5" s="119" t="s">
        <v>17</v>
      </c>
      <c r="G5" s="184" t="s">
        <v>19</v>
      </c>
    </row>
    <row r="6" spans="1:7" s="28" customFormat="1" ht="14.4" thickBot="1" x14ac:dyDescent="0.35">
      <c r="A6" s="181"/>
      <c r="B6" s="183"/>
      <c r="C6" s="172"/>
      <c r="D6" s="120" t="s">
        <v>49</v>
      </c>
      <c r="E6" s="121" t="s">
        <v>50</v>
      </c>
      <c r="F6" s="122" t="s">
        <v>116</v>
      </c>
      <c r="G6" s="185"/>
    </row>
    <row r="7" spans="1:7" s="3" customFormat="1" ht="28.5" customHeight="1" x14ac:dyDescent="0.3">
      <c r="A7" s="169" t="s">
        <v>70</v>
      </c>
      <c r="B7" s="170"/>
      <c r="C7" s="116">
        <f>SUM(C8:C20)-C8</f>
        <v>898168.59000000008</v>
      </c>
      <c r="D7" s="117">
        <f t="shared" ref="D7:E7" si="0">SUM(D8:D20)-D8</f>
        <v>9440.619999999999</v>
      </c>
      <c r="E7" s="116">
        <f t="shared" si="0"/>
        <v>866811.32000000007</v>
      </c>
      <c r="F7" s="118">
        <f>C7-D7-E7</f>
        <v>21916.650000000023</v>
      </c>
      <c r="G7" s="123"/>
    </row>
    <row r="8" spans="1:7" s="3" customFormat="1" ht="28.5" customHeight="1" x14ac:dyDescent="0.3">
      <c r="A8" s="124" t="s">
        <v>130</v>
      </c>
      <c r="B8" s="65" t="s">
        <v>129</v>
      </c>
      <c r="C8" s="41">
        <f>SUM(C9:C12)</f>
        <v>762468.59000000008</v>
      </c>
      <c r="D8" s="83">
        <f t="shared" ref="D8:E8" si="1">SUM(D9:D12)</f>
        <v>0</v>
      </c>
      <c r="E8" s="41">
        <f t="shared" si="1"/>
        <v>799544</v>
      </c>
      <c r="F8" s="92">
        <f>C8-D8-E8</f>
        <v>-37075.409999999916</v>
      </c>
      <c r="G8" s="125"/>
    </row>
    <row r="9" spans="1:7" ht="27.6" x14ac:dyDescent="0.3">
      <c r="A9" s="126" t="s">
        <v>20</v>
      </c>
      <c r="B9" s="66" t="s">
        <v>21</v>
      </c>
      <c r="C9" s="22">
        <v>438306</v>
      </c>
      <c r="D9" s="84"/>
      <c r="E9" s="23">
        <v>461858</v>
      </c>
      <c r="F9" s="84"/>
      <c r="G9" s="127"/>
    </row>
    <row r="10" spans="1:7" x14ac:dyDescent="0.3">
      <c r="A10" s="128" t="s">
        <v>22</v>
      </c>
      <c r="B10" s="67" t="s">
        <v>34</v>
      </c>
      <c r="C10" s="42">
        <v>71092.78</v>
      </c>
      <c r="D10" s="85"/>
      <c r="E10" s="44">
        <v>80605</v>
      </c>
      <c r="F10" s="87"/>
      <c r="G10" s="129"/>
    </row>
    <row r="11" spans="1:7" x14ac:dyDescent="0.3">
      <c r="A11" s="126" t="s">
        <v>23</v>
      </c>
      <c r="B11" s="66" t="s">
        <v>25</v>
      </c>
      <c r="C11" s="22">
        <v>76155.27</v>
      </c>
      <c r="D11" s="86"/>
      <c r="E11" s="23">
        <v>77362</v>
      </c>
      <c r="F11" s="84"/>
      <c r="G11" s="130" t="s">
        <v>47</v>
      </c>
    </row>
    <row r="12" spans="1:7" x14ac:dyDescent="0.3">
      <c r="A12" s="128" t="s">
        <v>24</v>
      </c>
      <c r="B12" s="67" t="s">
        <v>6</v>
      </c>
      <c r="C12" s="42">
        <v>176914.54</v>
      </c>
      <c r="D12" s="87"/>
      <c r="E12" s="44">
        <v>179719</v>
      </c>
      <c r="F12" s="87"/>
      <c r="G12" s="131" t="s">
        <v>47</v>
      </c>
    </row>
    <row r="13" spans="1:7" s="29" customFormat="1" ht="14.4" x14ac:dyDescent="0.3">
      <c r="A13" s="132" t="s">
        <v>2</v>
      </c>
      <c r="B13" s="68" t="s">
        <v>26</v>
      </c>
      <c r="C13" s="37">
        <v>25000</v>
      </c>
      <c r="D13" s="88"/>
      <c r="E13" s="33">
        <v>14320</v>
      </c>
      <c r="F13" s="88">
        <f t="shared" ref="F13:F66" si="2">C13-D13-E13</f>
        <v>10680</v>
      </c>
      <c r="G13" s="130" t="s">
        <v>47</v>
      </c>
    </row>
    <row r="14" spans="1:7" s="29" customFormat="1" ht="14.4" x14ac:dyDescent="0.3">
      <c r="A14" s="133" t="s">
        <v>3</v>
      </c>
      <c r="B14" s="69" t="s">
        <v>27</v>
      </c>
      <c r="C14" s="45">
        <v>9000</v>
      </c>
      <c r="D14" s="89"/>
      <c r="E14" s="46">
        <v>8900</v>
      </c>
      <c r="F14" s="111">
        <f t="shared" si="2"/>
        <v>100</v>
      </c>
      <c r="G14" s="134" t="s">
        <v>53</v>
      </c>
    </row>
    <row r="15" spans="1:7" s="29" customFormat="1" ht="14.4" x14ac:dyDescent="0.3">
      <c r="A15" s="135" t="s">
        <v>4</v>
      </c>
      <c r="B15" s="70" t="s">
        <v>28</v>
      </c>
      <c r="C15" s="47">
        <v>9000</v>
      </c>
      <c r="D15" s="90">
        <v>7440.62</v>
      </c>
      <c r="E15" s="48"/>
      <c r="F15" s="112">
        <f t="shared" si="2"/>
        <v>1559.38</v>
      </c>
      <c r="G15" s="123" t="s">
        <v>44</v>
      </c>
    </row>
    <row r="16" spans="1:7" s="29" customFormat="1" ht="28.8" x14ac:dyDescent="0.3">
      <c r="A16" s="132" t="s">
        <v>11</v>
      </c>
      <c r="B16" s="68" t="s">
        <v>29</v>
      </c>
      <c r="C16" s="37">
        <v>3000</v>
      </c>
      <c r="D16" s="91"/>
      <c r="E16" s="38"/>
      <c r="F16" s="88">
        <f t="shared" si="2"/>
        <v>3000</v>
      </c>
      <c r="G16" s="136"/>
    </row>
    <row r="17" spans="1:16" s="29" customFormat="1" ht="43.2" x14ac:dyDescent="0.3">
      <c r="A17" s="137" t="s">
        <v>7</v>
      </c>
      <c r="B17" s="71" t="s">
        <v>73</v>
      </c>
      <c r="C17" s="41">
        <v>4000</v>
      </c>
      <c r="D17" s="92"/>
      <c r="E17" s="41">
        <v>2950</v>
      </c>
      <c r="F17" s="83">
        <f t="shared" si="2"/>
        <v>1050</v>
      </c>
      <c r="G17" s="131" t="s">
        <v>104</v>
      </c>
    </row>
    <row r="18" spans="1:16" s="29" customFormat="1" ht="14.4" x14ac:dyDescent="0.3">
      <c r="A18" s="132" t="s">
        <v>8</v>
      </c>
      <c r="B18" s="68" t="s">
        <v>30</v>
      </c>
      <c r="C18" s="30">
        <v>25700</v>
      </c>
      <c r="D18" s="93"/>
      <c r="E18" s="30">
        <v>25700</v>
      </c>
      <c r="F18" s="102">
        <f t="shared" si="2"/>
        <v>0</v>
      </c>
      <c r="G18" s="130" t="s">
        <v>101</v>
      </c>
    </row>
    <row r="19" spans="1:16" s="29" customFormat="1" ht="28.8" x14ac:dyDescent="0.3">
      <c r="A19" s="137" t="s">
        <v>12</v>
      </c>
      <c r="B19" s="71" t="s">
        <v>31</v>
      </c>
      <c r="C19" s="49">
        <v>10000</v>
      </c>
      <c r="D19" s="92">
        <v>2000</v>
      </c>
      <c r="E19" s="50"/>
      <c r="F19" s="98">
        <f t="shared" si="2"/>
        <v>8000</v>
      </c>
      <c r="G19" s="125" t="s">
        <v>44</v>
      </c>
    </row>
    <row r="20" spans="1:16" s="29" customFormat="1" ht="14.4" x14ac:dyDescent="0.3">
      <c r="A20" s="175" t="s">
        <v>13</v>
      </c>
      <c r="B20" s="153" t="s">
        <v>32</v>
      </c>
      <c r="C20" s="30">
        <v>50000</v>
      </c>
      <c r="D20" s="91">
        <f>SUM(D21:D26)</f>
        <v>0</v>
      </c>
      <c r="E20" s="33">
        <f>SUM(E21:E26)</f>
        <v>15397.320000000002</v>
      </c>
      <c r="F20" s="102">
        <f t="shared" si="2"/>
        <v>34602.68</v>
      </c>
      <c r="G20" s="136"/>
    </row>
    <row r="21" spans="1:16" ht="27.6" x14ac:dyDescent="0.3">
      <c r="A21" s="176"/>
      <c r="B21" s="77" t="s">
        <v>105</v>
      </c>
      <c r="C21" s="51"/>
      <c r="D21" s="94"/>
      <c r="E21" s="51">
        <v>9550</v>
      </c>
      <c r="F21" s="100"/>
      <c r="G21" s="131" t="s">
        <v>100</v>
      </c>
    </row>
    <row r="22" spans="1:16" s="2" customFormat="1" x14ac:dyDescent="0.3">
      <c r="A22" s="176"/>
      <c r="B22" s="154" t="s">
        <v>110</v>
      </c>
      <c r="C22" s="21"/>
      <c r="D22" s="95"/>
      <c r="E22" s="23">
        <v>2313.79</v>
      </c>
      <c r="F22" s="99"/>
      <c r="G22" s="136"/>
      <c r="H22" s="1"/>
      <c r="I22" s="1"/>
      <c r="J22" s="1"/>
      <c r="K22" s="1"/>
      <c r="L22" s="1"/>
      <c r="M22" s="1"/>
      <c r="N22" s="1"/>
      <c r="O22" s="1"/>
      <c r="P22" s="1"/>
    </row>
    <row r="23" spans="1:16" s="2" customFormat="1" x14ac:dyDescent="0.3">
      <c r="A23" s="176"/>
      <c r="B23" s="154" t="s">
        <v>111</v>
      </c>
      <c r="C23" s="51"/>
      <c r="D23" s="96"/>
      <c r="E23" s="44">
        <v>1033.53</v>
      </c>
      <c r="F23" s="100"/>
      <c r="G23" s="125"/>
      <c r="H23" s="1"/>
      <c r="I23" s="1"/>
      <c r="J23" s="1"/>
      <c r="K23" s="1"/>
      <c r="L23" s="1"/>
      <c r="M23" s="1"/>
      <c r="N23" s="1"/>
      <c r="O23" s="1"/>
      <c r="P23" s="1"/>
    </row>
    <row r="24" spans="1:16" s="2" customFormat="1" ht="45" customHeight="1" x14ac:dyDescent="0.3">
      <c r="A24" s="176"/>
      <c r="B24" s="154" t="s">
        <v>109</v>
      </c>
      <c r="C24" s="51"/>
      <c r="D24" s="96"/>
      <c r="E24" s="44">
        <v>1000</v>
      </c>
      <c r="F24" s="100"/>
      <c r="G24" s="125"/>
      <c r="H24" s="1"/>
      <c r="I24" s="1"/>
      <c r="J24" s="1"/>
      <c r="K24" s="1"/>
      <c r="L24" s="1"/>
      <c r="M24" s="1"/>
      <c r="N24" s="1"/>
      <c r="O24" s="1"/>
      <c r="P24" s="1"/>
    </row>
    <row r="25" spans="1:16" s="2" customFormat="1" ht="27.6" x14ac:dyDescent="0.3">
      <c r="A25" s="176"/>
      <c r="B25" s="155" t="s">
        <v>112</v>
      </c>
      <c r="C25" s="51"/>
      <c r="D25" s="96"/>
      <c r="E25" s="44">
        <v>1000</v>
      </c>
      <c r="F25" s="100"/>
      <c r="G25" s="125"/>
      <c r="H25" s="1"/>
      <c r="I25" s="1"/>
      <c r="J25" s="1"/>
      <c r="K25" s="1"/>
      <c r="L25" s="1"/>
      <c r="M25" s="1"/>
      <c r="N25" s="1"/>
      <c r="O25" s="1"/>
      <c r="P25" s="1"/>
    </row>
    <row r="26" spans="1:16" s="2" customFormat="1" ht="41.4" x14ac:dyDescent="0.3">
      <c r="A26" s="177"/>
      <c r="B26" s="154" t="s">
        <v>113</v>
      </c>
      <c r="C26" s="51"/>
      <c r="D26" s="96"/>
      <c r="E26" s="44">
        <v>500</v>
      </c>
      <c r="F26" s="100"/>
      <c r="G26" s="125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 x14ac:dyDescent="0.3">
      <c r="A27" s="173" t="s">
        <v>71</v>
      </c>
      <c r="B27" s="174"/>
      <c r="C27" s="19">
        <f>C28+SUM(C34:C41)+SUM(C46:C51)</f>
        <v>1274501.47</v>
      </c>
      <c r="D27" s="97">
        <f t="shared" ref="D27:E27" si="3">D28+SUM(D34:D41)+SUM(D46:D51)</f>
        <v>157699.61000000002</v>
      </c>
      <c r="E27" s="19">
        <f t="shared" si="3"/>
        <v>972537</v>
      </c>
      <c r="F27" s="113">
        <f t="shared" ref="F27" si="4">C27-D27-E27</f>
        <v>144264.85999999987</v>
      </c>
      <c r="G27" s="136"/>
    </row>
    <row r="28" spans="1:16" s="18" customFormat="1" ht="30" customHeight="1" x14ac:dyDescent="0.3">
      <c r="A28" s="124" t="s">
        <v>127</v>
      </c>
      <c r="B28" s="65" t="s">
        <v>128</v>
      </c>
      <c r="C28" s="49">
        <f>SUM(C29:C33)</f>
        <v>628043.44999999995</v>
      </c>
      <c r="D28" s="98">
        <f t="shared" ref="D28:E28" si="5">SUM(D29:D33)</f>
        <v>0</v>
      </c>
      <c r="E28" s="49">
        <f t="shared" si="5"/>
        <v>604237</v>
      </c>
      <c r="F28" s="98">
        <f>C28-D28-E28</f>
        <v>23806.449999999953</v>
      </c>
      <c r="G28" s="125"/>
    </row>
    <row r="29" spans="1:16" ht="27.6" x14ac:dyDescent="0.3">
      <c r="A29" s="126" t="s">
        <v>54</v>
      </c>
      <c r="B29" s="66" t="s">
        <v>33</v>
      </c>
      <c r="C29" s="21">
        <v>359257.8</v>
      </c>
      <c r="D29" s="99"/>
      <c r="E29" s="24">
        <v>302083</v>
      </c>
      <c r="F29" s="99"/>
      <c r="G29" s="127"/>
    </row>
    <row r="30" spans="1:16" s="3" customFormat="1" ht="32.25" customHeight="1" x14ac:dyDescent="0.3">
      <c r="A30" s="128" t="s">
        <v>55</v>
      </c>
      <c r="B30" s="67" t="s">
        <v>34</v>
      </c>
      <c r="C30" s="51">
        <v>31222.77</v>
      </c>
      <c r="D30" s="96"/>
      <c r="E30" s="52">
        <v>34168</v>
      </c>
      <c r="F30" s="100"/>
      <c r="G30" s="129"/>
    </row>
    <row r="31" spans="1:16" ht="31.5" customHeight="1" x14ac:dyDescent="0.3">
      <c r="A31" s="126" t="s">
        <v>56</v>
      </c>
      <c r="B31" s="66" t="s">
        <v>35</v>
      </c>
      <c r="C31" s="21">
        <v>29179.8</v>
      </c>
      <c r="D31" s="95"/>
      <c r="E31" s="24">
        <v>73260</v>
      </c>
      <c r="F31" s="99"/>
      <c r="G31" s="127"/>
    </row>
    <row r="32" spans="1:16" x14ac:dyDescent="0.3">
      <c r="A32" s="128" t="s">
        <v>57</v>
      </c>
      <c r="B32" s="67" t="s">
        <v>36</v>
      </c>
      <c r="C32" s="51">
        <v>62707.87</v>
      </c>
      <c r="D32" s="100"/>
      <c r="E32" s="52">
        <v>57989</v>
      </c>
      <c r="F32" s="100"/>
      <c r="G32" s="131" t="s">
        <v>47</v>
      </c>
    </row>
    <row r="33" spans="1:7" x14ac:dyDescent="0.3">
      <c r="A33" s="126" t="s">
        <v>58</v>
      </c>
      <c r="B33" s="66" t="s">
        <v>37</v>
      </c>
      <c r="C33" s="21">
        <v>145675.21</v>
      </c>
      <c r="D33" s="99"/>
      <c r="E33" s="24">
        <v>136737</v>
      </c>
      <c r="F33" s="99"/>
      <c r="G33" s="130" t="s">
        <v>47</v>
      </c>
    </row>
    <row r="34" spans="1:7" s="29" customFormat="1" ht="28.8" x14ac:dyDescent="0.3">
      <c r="A34" s="137" t="s">
        <v>59</v>
      </c>
      <c r="B34" s="71" t="s">
        <v>74</v>
      </c>
      <c r="C34" s="49">
        <v>163000</v>
      </c>
      <c r="D34" s="92">
        <v>2852.25</v>
      </c>
      <c r="E34" s="50">
        <v>86000</v>
      </c>
      <c r="F34" s="98">
        <f t="shared" si="2"/>
        <v>74147.75</v>
      </c>
      <c r="G34" s="138" t="s">
        <v>52</v>
      </c>
    </row>
    <row r="35" spans="1:7" s="29" customFormat="1" ht="28.8" x14ac:dyDescent="0.3">
      <c r="A35" s="132" t="s">
        <v>60</v>
      </c>
      <c r="B35" s="68" t="s">
        <v>107</v>
      </c>
      <c r="C35" s="30">
        <v>15000</v>
      </c>
      <c r="D35" s="93"/>
      <c r="E35" s="34">
        <v>7000</v>
      </c>
      <c r="F35" s="102">
        <f t="shared" si="2"/>
        <v>8000</v>
      </c>
      <c r="G35" s="130" t="s">
        <v>106</v>
      </c>
    </row>
    <row r="36" spans="1:7" s="32" customFormat="1" ht="45" customHeight="1" x14ac:dyDescent="0.3">
      <c r="A36" s="137" t="s">
        <v>61</v>
      </c>
      <c r="B36" s="71" t="s">
        <v>38</v>
      </c>
      <c r="C36" s="49">
        <v>44000</v>
      </c>
      <c r="D36" s="101"/>
      <c r="E36" s="49">
        <v>44000</v>
      </c>
      <c r="F36" s="98">
        <f t="shared" si="2"/>
        <v>0</v>
      </c>
      <c r="G36" s="131" t="s">
        <v>106</v>
      </c>
    </row>
    <row r="37" spans="1:7" s="32" customFormat="1" ht="28.8" x14ac:dyDescent="0.3">
      <c r="A37" s="132" t="s">
        <v>62</v>
      </c>
      <c r="B37" s="68" t="s">
        <v>39</v>
      </c>
      <c r="C37" s="30">
        <v>10000</v>
      </c>
      <c r="D37" s="93"/>
      <c r="E37" s="30">
        <v>10000</v>
      </c>
      <c r="F37" s="102">
        <f t="shared" si="2"/>
        <v>0</v>
      </c>
      <c r="G37" s="130" t="s">
        <v>101</v>
      </c>
    </row>
    <row r="38" spans="1:7" s="32" customFormat="1" ht="28.8" x14ac:dyDescent="0.3">
      <c r="A38" s="137" t="s">
        <v>63</v>
      </c>
      <c r="B38" s="71" t="s">
        <v>75</v>
      </c>
      <c r="C38" s="49">
        <v>20000</v>
      </c>
      <c r="D38" s="101">
        <v>2985.6800000000003</v>
      </c>
      <c r="E38" s="54">
        <v>17000</v>
      </c>
      <c r="F38" s="98">
        <f t="shared" si="2"/>
        <v>14.319999999999709</v>
      </c>
      <c r="G38" s="138" t="s">
        <v>52</v>
      </c>
    </row>
    <row r="39" spans="1:7" s="32" customFormat="1" ht="14.4" x14ac:dyDescent="0.3">
      <c r="A39" s="132" t="s">
        <v>64</v>
      </c>
      <c r="B39" s="72" t="s">
        <v>76</v>
      </c>
      <c r="C39" s="30">
        <v>97000</v>
      </c>
      <c r="D39" s="93"/>
      <c r="E39" s="34">
        <v>97000</v>
      </c>
      <c r="F39" s="102">
        <f t="shared" si="2"/>
        <v>0</v>
      </c>
      <c r="G39" s="130" t="s">
        <v>101</v>
      </c>
    </row>
    <row r="40" spans="1:7" s="32" customFormat="1" ht="33" customHeight="1" x14ac:dyDescent="0.3">
      <c r="A40" s="137" t="s">
        <v>65</v>
      </c>
      <c r="B40" s="71" t="s">
        <v>77</v>
      </c>
      <c r="C40" s="156">
        <v>39000</v>
      </c>
      <c r="D40" s="101"/>
      <c r="E40" s="49">
        <v>38000</v>
      </c>
      <c r="F40" s="98">
        <f t="shared" si="2"/>
        <v>1000</v>
      </c>
      <c r="G40" s="131" t="s">
        <v>101</v>
      </c>
    </row>
    <row r="41" spans="1:7" s="35" customFormat="1" ht="43.2" x14ac:dyDescent="0.3">
      <c r="A41" s="132" t="s">
        <v>66</v>
      </c>
      <c r="B41" s="73" t="s">
        <v>121</v>
      </c>
      <c r="C41" s="30">
        <f>SUM(C42:C45)</f>
        <v>16000</v>
      </c>
      <c r="D41" s="102">
        <f t="shared" ref="D41:F41" si="6">SUM(D42:D45)</f>
        <v>12621.800000000001</v>
      </c>
      <c r="E41" s="30">
        <f t="shared" si="6"/>
        <v>0</v>
      </c>
      <c r="F41" s="102">
        <f t="shared" si="6"/>
        <v>3378.2000000000003</v>
      </c>
      <c r="G41" s="130"/>
    </row>
    <row r="42" spans="1:7" s="2" customFormat="1" ht="27.6" x14ac:dyDescent="0.3">
      <c r="A42" s="128" t="s">
        <v>78</v>
      </c>
      <c r="B42" s="67" t="s">
        <v>40</v>
      </c>
      <c r="C42" s="51">
        <v>4000</v>
      </c>
      <c r="D42" s="94">
        <v>3372.3</v>
      </c>
      <c r="E42" s="55"/>
      <c r="F42" s="100">
        <f t="shared" si="2"/>
        <v>627.69999999999982</v>
      </c>
      <c r="G42" s="125" t="s">
        <v>44</v>
      </c>
    </row>
    <row r="43" spans="1:7" s="2" customFormat="1" ht="27.6" x14ac:dyDescent="0.3">
      <c r="A43" s="139" t="s">
        <v>79</v>
      </c>
      <c r="B43" s="74" t="s">
        <v>41</v>
      </c>
      <c r="C43" s="51">
        <v>2000</v>
      </c>
      <c r="D43" s="94">
        <v>1682</v>
      </c>
      <c r="E43" s="55"/>
      <c r="F43" s="100">
        <f t="shared" si="2"/>
        <v>318</v>
      </c>
      <c r="G43" s="125" t="s">
        <v>44</v>
      </c>
    </row>
    <row r="44" spans="1:7" s="2" customFormat="1" ht="27.6" x14ac:dyDescent="0.3">
      <c r="A44" s="126" t="s">
        <v>80</v>
      </c>
      <c r="B44" s="66" t="s">
        <v>42</v>
      </c>
      <c r="C44" s="21">
        <v>6000</v>
      </c>
      <c r="D44" s="86">
        <v>4942.3999999999996</v>
      </c>
      <c r="E44" s="25"/>
      <c r="F44" s="99">
        <f t="shared" si="2"/>
        <v>1057.6000000000004</v>
      </c>
      <c r="G44" s="136" t="s">
        <v>44</v>
      </c>
    </row>
    <row r="45" spans="1:7" s="2" customFormat="1" ht="27.6" x14ac:dyDescent="0.3">
      <c r="A45" s="128" t="s">
        <v>81</v>
      </c>
      <c r="B45" s="67" t="s">
        <v>43</v>
      </c>
      <c r="C45" s="51">
        <v>4000</v>
      </c>
      <c r="D45" s="94">
        <v>2625.1</v>
      </c>
      <c r="E45" s="55"/>
      <c r="F45" s="100">
        <f t="shared" si="2"/>
        <v>1374.9</v>
      </c>
      <c r="G45" s="125" t="s">
        <v>44</v>
      </c>
    </row>
    <row r="46" spans="1:7" s="32" customFormat="1" ht="28.8" x14ac:dyDescent="0.3">
      <c r="A46" s="132" t="s">
        <v>82</v>
      </c>
      <c r="B46" s="68" t="s">
        <v>122</v>
      </c>
      <c r="C46" s="30">
        <v>14000</v>
      </c>
      <c r="D46" s="102">
        <v>11699.1</v>
      </c>
      <c r="E46" s="34"/>
      <c r="F46" s="102">
        <f t="shared" si="2"/>
        <v>2300.8999999999996</v>
      </c>
      <c r="G46" s="136" t="s">
        <v>44</v>
      </c>
    </row>
    <row r="47" spans="1:7" s="32" customFormat="1" ht="28.8" x14ac:dyDescent="0.3">
      <c r="A47" s="137" t="s">
        <v>67</v>
      </c>
      <c r="B47" s="71" t="s">
        <v>84</v>
      </c>
      <c r="C47" s="53">
        <v>5000</v>
      </c>
      <c r="D47" s="101">
        <v>813.2</v>
      </c>
      <c r="E47" s="54"/>
      <c r="F47" s="98">
        <f t="shared" si="2"/>
        <v>4186.8</v>
      </c>
      <c r="G47" s="125" t="s">
        <v>44</v>
      </c>
    </row>
    <row r="48" spans="1:7" s="32" customFormat="1" ht="75.75" customHeight="1" x14ac:dyDescent="0.3">
      <c r="A48" s="132" t="s">
        <v>126</v>
      </c>
      <c r="B48" s="68" t="s">
        <v>83</v>
      </c>
      <c r="C48" s="31">
        <v>114458.02</v>
      </c>
      <c r="D48" s="93">
        <v>77260</v>
      </c>
      <c r="E48" s="34">
        <v>29300</v>
      </c>
      <c r="F48" s="102">
        <f t="shared" si="2"/>
        <v>7898.0200000000041</v>
      </c>
      <c r="G48" s="130" t="s">
        <v>108</v>
      </c>
    </row>
    <row r="49" spans="1:16" s="32" customFormat="1" ht="14.4" x14ac:dyDescent="0.3">
      <c r="A49" s="137" t="s">
        <v>68</v>
      </c>
      <c r="B49" s="75" t="s">
        <v>85</v>
      </c>
      <c r="C49" s="53">
        <v>20000</v>
      </c>
      <c r="D49" s="101">
        <v>19626.98</v>
      </c>
      <c r="E49" s="54"/>
      <c r="F49" s="98">
        <f t="shared" si="2"/>
        <v>373.02000000000044</v>
      </c>
      <c r="G49" s="125" t="s">
        <v>44</v>
      </c>
    </row>
    <row r="50" spans="1:16" s="32" customFormat="1" ht="14.4" x14ac:dyDescent="0.3">
      <c r="A50" s="132" t="s">
        <v>69</v>
      </c>
      <c r="B50" s="72" t="s">
        <v>86</v>
      </c>
      <c r="C50" s="31">
        <v>9000</v>
      </c>
      <c r="D50" s="93">
        <v>5770.6</v>
      </c>
      <c r="E50" s="34"/>
      <c r="F50" s="102">
        <f t="shared" si="2"/>
        <v>3229.3999999999996</v>
      </c>
      <c r="G50" s="136" t="s">
        <v>44</v>
      </c>
    </row>
    <row r="51" spans="1:16" s="32" customFormat="1" ht="14.4" x14ac:dyDescent="0.3">
      <c r="A51" s="166" t="s">
        <v>125</v>
      </c>
      <c r="B51" s="76" t="s">
        <v>10</v>
      </c>
      <c r="C51" s="56">
        <v>80000</v>
      </c>
      <c r="D51" s="103">
        <f>SUM(D52:D54)</f>
        <v>24070</v>
      </c>
      <c r="E51" s="56">
        <f>SUM(E52:E54)</f>
        <v>40000</v>
      </c>
      <c r="F51" s="114">
        <f t="shared" si="2"/>
        <v>15930</v>
      </c>
      <c r="G51" s="140"/>
    </row>
    <row r="52" spans="1:16" s="2" customFormat="1" x14ac:dyDescent="0.3">
      <c r="A52" s="167"/>
      <c r="B52" s="77" t="s">
        <v>114</v>
      </c>
      <c r="C52" s="52"/>
      <c r="D52" s="100">
        <v>13070</v>
      </c>
      <c r="E52" s="57"/>
      <c r="F52" s="100"/>
      <c r="G52" s="125" t="s">
        <v>44</v>
      </c>
    </row>
    <row r="53" spans="1:16" s="2" customFormat="1" ht="27.6" x14ac:dyDescent="0.3">
      <c r="A53" s="167"/>
      <c r="B53" s="78" t="s">
        <v>115</v>
      </c>
      <c r="C53" s="24"/>
      <c r="D53" s="99">
        <v>11000</v>
      </c>
      <c r="E53" s="26"/>
      <c r="F53" s="99"/>
      <c r="G53" s="136" t="s">
        <v>44</v>
      </c>
    </row>
    <row r="54" spans="1:16" s="2" customFormat="1" ht="27.6" x14ac:dyDescent="0.3">
      <c r="A54" s="168"/>
      <c r="B54" s="74" t="s">
        <v>76</v>
      </c>
      <c r="C54" s="51"/>
      <c r="D54" s="96"/>
      <c r="E54" s="43">
        <v>40000</v>
      </c>
      <c r="F54" s="100"/>
      <c r="G54" s="131" t="s">
        <v>101</v>
      </c>
    </row>
    <row r="55" spans="1:16" s="36" customFormat="1" ht="21" customHeight="1" x14ac:dyDescent="0.3">
      <c r="A55" s="141" t="s">
        <v>88</v>
      </c>
      <c r="B55" s="79" t="s">
        <v>87</v>
      </c>
      <c r="C55" s="20">
        <v>43000</v>
      </c>
      <c r="D55" s="104"/>
      <c r="E55" s="39">
        <v>25593.48</v>
      </c>
      <c r="F55" s="108">
        <f t="shared" si="2"/>
        <v>17406.52</v>
      </c>
      <c r="G55" s="130" t="s">
        <v>103</v>
      </c>
    </row>
    <row r="56" spans="1:16" s="36" customFormat="1" ht="41.4" x14ac:dyDescent="0.3">
      <c r="A56" s="142" t="s">
        <v>89</v>
      </c>
      <c r="B56" s="80" t="s">
        <v>131</v>
      </c>
      <c r="C56" s="58">
        <v>108000</v>
      </c>
      <c r="D56" s="105"/>
      <c r="E56" s="59"/>
      <c r="F56" s="109">
        <f t="shared" si="2"/>
        <v>108000</v>
      </c>
      <c r="G56" s="125"/>
    </row>
    <row r="57" spans="1:16" s="36" customFormat="1" ht="27.6" x14ac:dyDescent="0.3">
      <c r="A57" s="142" t="s">
        <v>94</v>
      </c>
      <c r="B57" s="80" t="s">
        <v>102</v>
      </c>
      <c r="C57" s="58">
        <v>63000</v>
      </c>
      <c r="D57" s="107"/>
      <c r="E57" s="63">
        <v>60000</v>
      </c>
      <c r="F57" s="109">
        <f t="shared" si="2"/>
        <v>3000</v>
      </c>
      <c r="G57" s="131" t="s">
        <v>101</v>
      </c>
      <c r="H57" s="3"/>
      <c r="I57" s="3"/>
      <c r="J57" s="3"/>
      <c r="K57" s="3"/>
      <c r="L57" s="3"/>
      <c r="M57" s="3"/>
      <c r="N57" s="3"/>
      <c r="O57" s="3"/>
      <c r="P57" s="3"/>
    </row>
    <row r="58" spans="1:16" s="36" customFormat="1" ht="41.4" x14ac:dyDescent="0.3">
      <c r="A58" s="142" t="s">
        <v>95</v>
      </c>
      <c r="B58" s="80" t="s">
        <v>96</v>
      </c>
      <c r="C58" s="58">
        <v>45000</v>
      </c>
      <c r="D58" s="107">
        <v>9000</v>
      </c>
      <c r="E58" s="60">
        <v>36000</v>
      </c>
      <c r="F58" s="109">
        <f t="shared" si="2"/>
        <v>0</v>
      </c>
      <c r="G58" s="138" t="s">
        <v>52</v>
      </c>
      <c r="H58" s="3"/>
      <c r="I58" s="3"/>
      <c r="J58" s="3"/>
      <c r="K58" s="3"/>
      <c r="L58" s="3"/>
      <c r="M58" s="3"/>
      <c r="N58" s="3"/>
      <c r="O58" s="3"/>
      <c r="P58" s="3"/>
    </row>
    <row r="59" spans="1:16" s="36" customFormat="1" ht="27.6" x14ac:dyDescent="0.3">
      <c r="A59" s="141" t="s">
        <v>91</v>
      </c>
      <c r="B59" s="79" t="s">
        <v>90</v>
      </c>
      <c r="C59" s="20">
        <v>100</v>
      </c>
      <c r="D59" s="108"/>
      <c r="E59" s="163"/>
      <c r="F59" s="161">
        <f t="shared" si="2"/>
        <v>100</v>
      </c>
      <c r="G59" s="130"/>
    </row>
    <row r="60" spans="1:16" s="36" customFormat="1" x14ac:dyDescent="0.3">
      <c r="A60" s="142" t="s">
        <v>14</v>
      </c>
      <c r="B60" s="80" t="s">
        <v>120</v>
      </c>
      <c r="C60" s="58">
        <f>C61+C62</f>
        <v>70000</v>
      </c>
      <c r="D60" s="109">
        <f t="shared" ref="D60:E60" si="7">D61+D62</f>
        <v>0</v>
      </c>
      <c r="E60" s="109">
        <f t="shared" si="7"/>
        <v>192799.64</v>
      </c>
      <c r="F60" s="162">
        <f>C60-D60-E60</f>
        <v>-122799.64000000001</v>
      </c>
      <c r="G60" s="131"/>
    </row>
    <row r="61" spans="1:16" s="2" customFormat="1" ht="27.6" x14ac:dyDescent="0.3">
      <c r="A61" s="143"/>
      <c r="B61" s="67" t="s">
        <v>117</v>
      </c>
      <c r="C61" s="62">
        <v>70000</v>
      </c>
      <c r="D61" s="157"/>
      <c r="E61" s="164">
        <v>77677.24000000002</v>
      </c>
      <c r="F61" s="158">
        <f t="shared" si="2"/>
        <v>-7677.2400000000198</v>
      </c>
      <c r="G61" s="160" t="s">
        <v>45</v>
      </c>
    </row>
    <row r="62" spans="1:16" s="2" customFormat="1" ht="41.4" x14ac:dyDescent="0.3">
      <c r="A62" s="144"/>
      <c r="B62" s="81" t="s">
        <v>118</v>
      </c>
      <c r="C62" s="61"/>
      <c r="D62" s="110"/>
      <c r="E62" s="165">
        <v>115122.4</v>
      </c>
      <c r="F62" s="158">
        <f t="shared" si="2"/>
        <v>-115122.4</v>
      </c>
      <c r="G62" s="159" t="s">
        <v>119</v>
      </c>
    </row>
    <row r="63" spans="1:16" s="36" customFormat="1" ht="27.6" x14ac:dyDescent="0.3">
      <c r="A63" s="142" t="s">
        <v>97</v>
      </c>
      <c r="B63" s="80" t="s">
        <v>123</v>
      </c>
      <c r="C63" s="58">
        <v>17000</v>
      </c>
      <c r="D63" s="107"/>
      <c r="E63" s="63">
        <v>17000</v>
      </c>
      <c r="F63" s="109">
        <f t="shared" si="2"/>
        <v>0</v>
      </c>
      <c r="G63" s="131" t="s">
        <v>101</v>
      </c>
    </row>
    <row r="64" spans="1:16" s="36" customFormat="1" x14ac:dyDescent="0.3">
      <c r="A64" s="142" t="s">
        <v>98</v>
      </c>
      <c r="B64" s="64" t="s">
        <v>99</v>
      </c>
      <c r="C64" s="58">
        <v>20000</v>
      </c>
      <c r="D64" s="105"/>
      <c r="E64" s="59"/>
      <c r="F64" s="109">
        <f t="shared" si="2"/>
        <v>20000</v>
      </c>
      <c r="G64" s="138"/>
      <c r="H64" s="3"/>
      <c r="I64" s="3"/>
      <c r="J64" s="3"/>
      <c r="K64" s="3"/>
      <c r="L64" s="3"/>
      <c r="M64" s="3"/>
      <c r="N64" s="3"/>
      <c r="O64" s="3"/>
      <c r="P64" s="3"/>
    </row>
    <row r="65" spans="1:16" s="36" customFormat="1" ht="49.5" customHeight="1" x14ac:dyDescent="0.3">
      <c r="A65" s="141" t="s">
        <v>92</v>
      </c>
      <c r="B65" s="82" t="s">
        <v>48</v>
      </c>
      <c r="C65" s="20">
        <v>12000</v>
      </c>
      <c r="D65" s="106"/>
      <c r="E65" s="40">
        <v>6000</v>
      </c>
      <c r="F65" s="108">
        <f t="shared" si="2"/>
        <v>6000</v>
      </c>
      <c r="G65" s="130" t="s">
        <v>46</v>
      </c>
      <c r="H65" s="3"/>
      <c r="I65" s="3"/>
      <c r="J65" s="3"/>
      <c r="K65" s="3"/>
      <c r="L65" s="3"/>
      <c r="M65" s="3"/>
      <c r="N65" s="3"/>
      <c r="O65" s="3"/>
      <c r="P65" s="3"/>
    </row>
    <row r="66" spans="1:16" s="36" customFormat="1" x14ac:dyDescent="0.3">
      <c r="A66" s="142" t="s">
        <v>93</v>
      </c>
      <c r="B66" s="80" t="s">
        <v>10</v>
      </c>
      <c r="C66" s="58">
        <v>70000</v>
      </c>
      <c r="D66" s="109">
        <f t="shared" ref="D66:E66" si="8">D67</f>
        <v>0</v>
      </c>
      <c r="E66" s="58">
        <f t="shared" si="8"/>
        <v>91000</v>
      </c>
      <c r="F66" s="115">
        <f t="shared" si="2"/>
        <v>-21000</v>
      </c>
      <c r="G66" s="145"/>
      <c r="H66" s="3"/>
      <c r="I66" s="3"/>
      <c r="J66" s="3"/>
      <c r="K66" s="3"/>
      <c r="L66" s="3"/>
      <c r="M66" s="3"/>
      <c r="N66" s="3"/>
      <c r="O66" s="3"/>
      <c r="P66" s="3"/>
    </row>
    <row r="67" spans="1:16" s="2" customFormat="1" ht="28.2" thickBot="1" x14ac:dyDescent="0.35">
      <c r="A67" s="146"/>
      <c r="B67" s="147" t="s">
        <v>124</v>
      </c>
      <c r="C67" s="148"/>
      <c r="D67" s="149"/>
      <c r="E67" s="150">
        <v>91000</v>
      </c>
      <c r="F67" s="151"/>
      <c r="G67" s="152" t="s">
        <v>51</v>
      </c>
      <c r="H67" s="1"/>
      <c r="I67" s="1"/>
      <c r="J67" s="1"/>
      <c r="K67" s="1"/>
      <c r="L67" s="1"/>
      <c r="M67" s="1"/>
      <c r="N67" s="1"/>
      <c r="O67" s="1"/>
      <c r="P67" s="1"/>
    </row>
    <row r="68" spans="1:16" ht="14.4" x14ac:dyDescent="0.3">
      <c r="B68" s="4" t="s">
        <v>18</v>
      </c>
      <c r="C68" s="27">
        <f>C7+C27+SUM(C55:C60)+SUM(C63:C66)</f>
        <v>2620770.06</v>
      </c>
      <c r="D68" s="27">
        <f t="shared" ref="D68:E68" si="9">D7+D27+SUM(D55:D60)+SUM(D63:D66)</f>
        <v>176140.23</v>
      </c>
      <c r="E68" s="27">
        <f t="shared" si="9"/>
        <v>2267741.44</v>
      </c>
      <c r="F68" s="27">
        <f>C68-D68-E68</f>
        <v>176888.39000000013</v>
      </c>
      <c r="G68" s="5"/>
    </row>
    <row r="69" spans="1:16" x14ac:dyDescent="0.3">
      <c r="B69" s="6"/>
      <c r="C69" s="7"/>
      <c r="D69" s="8"/>
      <c r="E69" s="9"/>
      <c r="F69" s="10"/>
    </row>
    <row r="70" spans="1:16" x14ac:dyDescent="0.3">
      <c r="D70" s="11"/>
      <c r="E70" s="12"/>
    </row>
    <row r="71" spans="1:16" x14ac:dyDescent="0.3">
      <c r="D71" s="11"/>
      <c r="E71" s="12"/>
    </row>
    <row r="72" spans="1:16" x14ac:dyDescent="0.3">
      <c r="C72" s="14"/>
      <c r="D72" s="6"/>
      <c r="E72" s="13"/>
    </row>
    <row r="73" spans="1:16" x14ac:dyDescent="0.3">
      <c r="B73" s="14"/>
      <c r="F73" s="14"/>
    </row>
    <row r="74" spans="1:16" x14ac:dyDescent="0.3">
      <c r="F74" s="14"/>
    </row>
    <row r="75" spans="1:16" x14ac:dyDescent="0.3">
      <c r="F75" s="14"/>
    </row>
    <row r="76" spans="1:16" x14ac:dyDescent="0.3">
      <c r="D76" s="14"/>
      <c r="E76" s="16"/>
      <c r="F76" s="14"/>
    </row>
  </sheetData>
  <autoFilter ref="A5:G66">
    <filterColumn colId="3" showButton="0"/>
  </autoFilter>
  <sortState ref="A57:T60">
    <sortCondition ref="A57"/>
  </sortState>
  <mergeCells count="13">
    <mergeCell ref="A1:G1"/>
    <mergeCell ref="A2:G2"/>
    <mergeCell ref="A3:G3"/>
    <mergeCell ref="A4:G4"/>
    <mergeCell ref="A5:A6"/>
    <mergeCell ref="B5:B6"/>
    <mergeCell ref="G5:G6"/>
    <mergeCell ref="A51:A54"/>
    <mergeCell ref="A7:B7"/>
    <mergeCell ref="C5:C6"/>
    <mergeCell ref="D5:E5"/>
    <mergeCell ref="A27:B27"/>
    <mergeCell ref="A20:A26"/>
  </mergeCells>
  <printOptions horizontalCentered="1"/>
  <pageMargins left="0.31496062992125984" right="0.31496062992125984" top="0.78740157480314965" bottom="0.35433070866141736" header="0" footer="0.19685039370078741"/>
  <pageSetup paperSize="9" fitToHeight="5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Мироновы</cp:lastModifiedBy>
  <cp:lastPrinted>2019-04-05T07:57:33Z</cp:lastPrinted>
  <dcterms:created xsi:type="dcterms:W3CDTF">2014-08-03T18:24:29Z</dcterms:created>
  <dcterms:modified xsi:type="dcterms:W3CDTF">2019-04-05T07:57:37Z</dcterms:modified>
</cp:coreProperties>
</file>