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gse\Desktop\"/>
    </mc:Choice>
  </mc:AlternateContent>
  <bookViews>
    <workbookView xWindow="0" yWindow="0" windowWidth="16104" windowHeight="2964"/>
  </bookViews>
  <sheets>
    <sheet name="пр" sheetId="8" r:id="rId1"/>
  </sheets>
  <definedNames>
    <definedName name="_xlnm._FilterDatabase" localSheetId="0" hidden="1">пр!$A$7:$F$85</definedName>
    <definedName name="_xlnm.Print_Titles" localSheetId="0">пр!$7:$7</definedName>
  </definedNames>
  <calcPr calcId="152511" refMode="R1C1"/>
</workbook>
</file>

<file path=xl/calcChain.xml><?xml version="1.0" encoding="utf-8"?>
<calcChain xmlns="http://schemas.openxmlformats.org/spreadsheetml/2006/main">
  <c r="E71" i="8" l="1"/>
  <c r="C28" i="8" l="1"/>
  <c r="F27" i="8"/>
  <c r="F26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D9" i="8"/>
  <c r="C9" i="8"/>
  <c r="C85" i="8" s="1"/>
  <c r="F54" i="8"/>
  <c r="F53" i="8"/>
  <c r="E55" i="8"/>
  <c r="E28" i="8" s="1"/>
  <c r="D55" i="8"/>
  <c r="D28" i="8" s="1"/>
  <c r="E61" i="8"/>
  <c r="D61" i="8"/>
  <c r="F71" i="8"/>
  <c r="D85" i="8" l="1"/>
  <c r="F61" i="8"/>
  <c r="F55" i="8"/>
  <c r="F28" i="8"/>
  <c r="E24" i="8" l="1"/>
  <c r="F24" i="8" l="1"/>
  <c r="E9" i="8"/>
  <c r="F9" i="8" l="1"/>
  <c r="F85" i="8" s="1"/>
  <c r="E85" i="8"/>
</calcChain>
</file>

<file path=xl/sharedStrings.xml><?xml version="1.0" encoding="utf-8"?>
<sst xmlns="http://schemas.openxmlformats.org/spreadsheetml/2006/main" count="139" uniqueCount="106">
  <si>
    <t>№ п/п</t>
  </si>
  <si>
    <t xml:space="preserve">Заливка наливного пола </t>
  </si>
  <si>
    <t>Изготовление гипсокартон.короба  для закрытия трубы ,покраска ,изготовления лючка для клапанов</t>
  </si>
  <si>
    <t>Монтаж потолка " Амстронг</t>
  </si>
  <si>
    <t>Изготовление перегородоки из асболистов на торцевой стене, проалифить ,покрасить</t>
  </si>
  <si>
    <t>ООО "Комстройсервис"</t>
  </si>
  <si>
    <t>Монтаж присоединителя водосчетчика</t>
  </si>
  <si>
    <t>Покраска вх.дверей,бордюров, подъездов 4 шт(весной и осенью),</t>
  </si>
  <si>
    <t>Поверка счетчика по ХВ  по ОДН ТСЖ</t>
  </si>
  <si>
    <t>ООО МС "Водомер"</t>
  </si>
  <si>
    <t>Факт</t>
  </si>
  <si>
    <t>ООО "ЭУС"</t>
  </si>
  <si>
    <t>ООО "Копания ТЕНЗОР"</t>
  </si>
  <si>
    <t>кран-вышка для ремота водостоков</t>
  </si>
  <si>
    <t>ИП Гусаков А. А.</t>
  </si>
  <si>
    <t>ИП Бетмакаев Д. И.</t>
  </si>
  <si>
    <t>ИП Кузьмин А. В.</t>
  </si>
  <si>
    <t>Очистка мусора , герметизация стыков замков,ремонт желобов (285м)</t>
  </si>
  <si>
    <t>3.   Приобретение материалов, инвентаря и хоз. принадлежностей</t>
  </si>
  <si>
    <t>1.   Административно - управленческие расходы</t>
  </si>
  <si>
    <t>2.   Техническое обслуживание,содержание и ремонт общего имущества МКД</t>
  </si>
  <si>
    <t>4.   Прочие расходы, связанные с содержанием имущества</t>
  </si>
  <si>
    <t>1.1. З/п административно-управленческого персонала</t>
  </si>
  <si>
    <t xml:space="preserve">1.2. Отпускные </t>
  </si>
  <si>
    <t>1.3. Подоходный налог НДФЛ</t>
  </si>
  <si>
    <t>1.5. Налог УСН</t>
  </si>
  <si>
    <t>1.6. Замещение на время ухода в отпуск</t>
  </si>
  <si>
    <t>1.7. Расходы на мобильную связь</t>
  </si>
  <si>
    <t>1.12. Изготовление электронного ключаЭЦП</t>
  </si>
  <si>
    <t>1.9. Канцелярские расходы</t>
  </si>
  <si>
    <t>1.13. Ведение сайта</t>
  </si>
  <si>
    <t>1.14. Изготовление печати и штампа</t>
  </si>
  <si>
    <t>1.16. Покупка телефона ( фото через гланас -ежедневно )</t>
  </si>
  <si>
    <t xml:space="preserve">1.15. Содержание и ремонт оргтехники </t>
  </si>
  <si>
    <t xml:space="preserve">1.17. Непредвиденные расходы </t>
  </si>
  <si>
    <t>2.1. Заработная плата обслуж. персонала</t>
  </si>
  <si>
    <t xml:space="preserve">2.2. Отпускные </t>
  </si>
  <si>
    <t>2.3. Замещение на время ухода в отпуск</t>
  </si>
  <si>
    <t>2.4. Подоходный налог НДФЛ</t>
  </si>
  <si>
    <t>2.6. Текущий ремонт крыши</t>
  </si>
  <si>
    <t>2.7. Ремонт и очистка стоков (желобов)</t>
  </si>
  <si>
    <t>2.8. Гидроиспытания отопления в 2х домах</t>
  </si>
  <si>
    <t>2.9. Проверка вентиляции    2 "Б" ,2 "В"</t>
  </si>
  <si>
    <t>2.10. Покраска -подьезды (2 раза), лавки (краска + работа), разметка</t>
  </si>
  <si>
    <t>2.11.Уборка снега с крыш (альпинисты) д. 2"Б", 2" В"</t>
  </si>
  <si>
    <t>2.12. Штукатурка стен д. 2 "Б"</t>
  </si>
  <si>
    <t>2.13. Ремонт комнаты (для арендаторов)</t>
  </si>
  <si>
    <t>3.1. Для работы электрика</t>
  </si>
  <si>
    <t>3.2. Для работы  сантехника</t>
  </si>
  <si>
    <t>3.3. Для работы  дворника</t>
  </si>
  <si>
    <t>3.5. Закупка и установка клапанов-задвижек.</t>
  </si>
  <si>
    <t xml:space="preserve">3.6. Непредвиденные расходы </t>
  </si>
  <si>
    <t>4.1.  Оплата услуг банка</t>
  </si>
  <si>
    <t>4.2. Оплата услуг ООО "МосОблЕИРЦ"</t>
  </si>
  <si>
    <t>4.3. Уборка снега во дворах</t>
  </si>
  <si>
    <t>4.4. Демеркуризация перегоревших ламп</t>
  </si>
  <si>
    <t xml:space="preserve">1.8. Расходы на интернет </t>
  </si>
  <si>
    <t>1.10. Оплата юр.услуг</t>
  </si>
  <si>
    <r>
      <t xml:space="preserve">Заработная плата дополнительно  </t>
    </r>
    <r>
      <rPr>
        <b/>
        <u/>
        <sz val="9"/>
        <color theme="1"/>
        <rFont val="Times New Roman"/>
        <family val="1"/>
        <charset val="204"/>
      </rPr>
      <t>(COVID-19)</t>
    </r>
  </si>
  <si>
    <r>
      <t xml:space="preserve">Подоходный налог НДФЛ </t>
    </r>
    <r>
      <rPr>
        <b/>
        <u/>
        <sz val="9"/>
        <color theme="1"/>
        <rFont val="Times New Roman"/>
        <family val="1"/>
        <charset val="204"/>
      </rPr>
      <t>(COVID-19)</t>
    </r>
  </si>
  <si>
    <t>2.5. Налоги с ФОТ</t>
  </si>
  <si>
    <r>
      <t xml:space="preserve">Налоги с ФОТ </t>
    </r>
    <r>
      <rPr>
        <b/>
        <u/>
        <sz val="9"/>
        <color theme="1"/>
        <rFont val="Times New Roman"/>
        <family val="1"/>
        <charset val="204"/>
      </rPr>
      <t>(COVID-19)</t>
    </r>
  </si>
  <si>
    <t>4.6. Откачка канализационных колодцев ( 4 раза )  2 "В"</t>
  </si>
  <si>
    <t>4.8. Непредвиденные расходы.</t>
  </si>
  <si>
    <t>1.11. Отправка писем, документов (жил. инспекция, экология .</t>
  </si>
  <si>
    <t>2.16.3. Непредвиденный ремонт крыши</t>
  </si>
  <si>
    <t>2.16.1. Расходные материалы для дополнительной дезинфекции (COVID-19)</t>
  </si>
  <si>
    <t>2.16.2. Расходные материалы для дополнительной дезинфекции (COVID-19) на 2021 год (частично)</t>
  </si>
  <si>
    <t xml:space="preserve">    Возмещение расходов арендаторами (транзит)</t>
  </si>
  <si>
    <t xml:space="preserve">    Водоснабжение, водоотведение и отопление (перерасчет)</t>
  </si>
  <si>
    <t xml:space="preserve">    Возмещение расходов за электроэнергию арендаторами</t>
  </si>
  <si>
    <t xml:space="preserve">   Оплата электроэнергии, потребленной ТСЖ «Север»</t>
  </si>
  <si>
    <t>Использоание вышки</t>
  </si>
  <si>
    <t>Программа бухг.   "СБИС ЭО -легкий,УСНО/ЕНВД</t>
  </si>
  <si>
    <t>2.14. Покупка плакатов,табличек по ТБ и ПБ, журналы</t>
  </si>
  <si>
    <t xml:space="preserve">2.15. Покупка и установка 4 дверей по ПБ , установка , штукатурка проемов  (ком №    </t>
  </si>
  <si>
    <t>2.16. Непредвиденные расходы</t>
  </si>
  <si>
    <t>3.4. Для работы уборщицы  подъездов , подвальных, производственных помещений</t>
  </si>
  <si>
    <t>1.4. Налоги с ФОТ</t>
  </si>
  <si>
    <t>2.16.4. Удаление аварийного дерева с разрешения администрации</t>
  </si>
  <si>
    <t>2.16.5. Санитарная обработка по предпис. от надзора  2 В 1 подъезд</t>
  </si>
  <si>
    <t>Товарищества собственников жилья «Север»</t>
  </si>
  <si>
    <t>УФК по МО</t>
  </si>
  <si>
    <t>См. Приложение № 5</t>
  </si>
  <si>
    <t>Чеки</t>
  </si>
  <si>
    <t>См. Приложение № 6</t>
  </si>
  <si>
    <t>См. Приложение № 7</t>
  </si>
  <si>
    <t>Замена водосчетчика ВСТН-25 (2шт)</t>
  </si>
  <si>
    <t>4.7. Оплата страхового возмещения по решению суд</t>
  </si>
  <si>
    <t>ОАО СК "Альянс"</t>
  </si>
  <si>
    <t>4.8.1. Водоснабжение, водоотведение и   отопление (перерасчет)</t>
  </si>
  <si>
    <t xml:space="preserve"> АО "ТВК г.Бронницы"</t>
  </si>
  <si>
    <t xml:space="preserve">4.5. Оплата электроэнергии </t>
  </si>
  <si>
    <t>ПАО "Мосэнергосбыт"</t>
  </si>
  <si>
    <t>ЗАО "Национальный удостоверяющий центр"</t>
  </si>
  <si>
    <t>Приложение № 4</t>
  </si>
  <si>
    <t>Смета расходов</t>
  </si>
  <si>
    <t>Статья расходов</t>
  </si>
  <si>
    <t>План</t>
  </si>
  <si>
    <t>Сальдо</t>
  </si>
  <si>
    <t>Примечание</t>
  </si>
  <si>
    <t>материалы</t>
  </si>
  <si>
    <t>услуги</t>
  </si>
  <si>
    <t>(План-Факт)</t>
  </si>
  <si>
    <t>за 2020 год.</t>
  </si>
  <si>
    <t>В С Е Г 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</si>
</sst>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[Red]\-#,##0.00\ "/>
    <numFmt numFmtId="166" formatCode="0.00_ ;[Red]\-0.00\ 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6"/>
      <name val="Times New Roman"/>
      <family val="1"/>
      <charset val="204"/>
    </font>
    <font>
      <i/>
      <u/>
      <sz val="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Fill="1" applyBorder="1" applyAlignment="1">
      <alignment vertical="top"/>
    </xf>
    <xf numFmtId="0" fontId="3" fillId="0" borderId="0" xfId="0" applyFont="1" applyFill="1"/>
    <xf numFmtId="0" fontId="5" fillId="0" borderId="0" xfId="0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 wrapText="1"/>
    </xf>
    <xf numFmtId="2" fontId="16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2" fontId="13" fillId="0" borderId="0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2" fontId="13" fillId="0" borderId="0" xfId="0" applyNumberFormat="1" applyFont="1" applyFill="1" applyBorder="1" applyAlignment="1">
      <alignment horizontal="center" vertical="top"/>
    </xf>
    <xf numFmtId="2" fontId="10" fillId="0" borderId="0" xfId="0" applyNumberFormat="1" applyFont="1" applyFill="1" applyBorder="1" applyAlignment="1">
      <alignment horizontal="center" vertical="top"/>
    </xf>
    <xf numFmtId="2" fontId="9" fillId="0" borderId="0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7" fontId="9" fillId="0" borderId="0" xfId="0" applyNumberFormat="1" applyFont="1" applyFill="1" applyBorder="1" applyAlignment="1">
      <alignment horizontal="left" vertical="top"/>
    </xf>
    <xf numFmtId="2" fontId="15" fillId="0" borderId="0" xfId="0" applyNumberFormat="1" applyFont="1" applyFill="1" applyBorder="1" applyAlignment="1">
      <alignment horizontal="center" vertical="top"/>
    </xf>
    <xf numFmtId="2" fontId="17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/>
    </xf>
    <xf numFmtId="2" fontId="18" fillId="0" borderId="0" xfId="0" applyNumberFormat="1" applyFont="1" applyFill="1" applyBorder="1" applyAlignment="1">
      <alignment horizontal="center" vertical="top" shrinkToFit="1"/>
    </xf>
    <xf numFmtId="2" fontId="1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 shrinkToFit="1"/>
    </xf>
    <xf numFmtId="2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right"/>
    </xf>
    <xf numFmtId="0" fontId="10" fillId="0" borderId="4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top" shrinkToFit="1"/>
    </xf>
    <xf numFmtId="2" fontId="3" fillId="0" borderId="8" xfId="0" applyNumberFormat="1" applyFont="1" applyFill="1" applyBorder="1" applyAlignment="1">
      <alignment horizontal="center" vertical="top"/>
    </xf>
    <xf numFmtId="2" fontId="18" fillId="0" borderId="8" xfId="0" applyNumberFormat="1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2" fontId="9" fillId="0" borderId="0" xfId="1" applyNumberFormat="1" applyFont="1" applyFill="1" applyBorder="1" applyAlignment="1">
      <alignment horizontal="center" vertical="top"/>
    </xf>
    <xf numFmtId="2" fontId="9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/>
    </xf>
    <xf numFmtId="2" fontId="20" fillId="0" borderId="6" xfId="0" applyNumberFormat="1" applyFont="1" applyFill="1" applyBorder="1" applyAlignment="1">
      <alignment horizontal="left" vertical="top"/>
    </xf>
    <xf numFmtId="0" fontId="20" fillId="0" borderId="6" xfId="0" applyFont="1" applyFill="1" applyBorder="1" applyAlignment="1">
      <alignment horizontal="left" vertical="top"/>
    </xf>
    <xf numFmtId="0" fontId="22" fillId="0" borderId="0" xfId="0" applyFont="1" applyFill="1" applyAlignment="1">
      <alignment horizontal="left"/>
    </xf>
    <xf numFmtId="165" fontId="10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5" fontId="8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center" vertical="top"/>
    </xf>
    <xf numFmtId="164" fontId="8" fillId="0" borderId="13" xfId="1" applyFont="1" applyFill="1" applyBorder="1" applyAlignment="1">
      <alignment horizontal="center" vertical="top"/>
    </xf>
    <xf numFmtId="165" fontId="8" fillId="0" borderId="13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166" fontId="10" fillId="0" borderId="0" xfId="0" applyNumberFormat="1" applyFont="1" applyFill="1" applyBorder="1" applyAlignment="1">
      <alignment horizontal="center" vertical="top"/>
    </xf>
    <xf numFmtId="2" fontId="10" fillId="0" borderId="4" xfId="0" applyNumberFormat="1" applyFont="1" applyFill="1" applyBorder="1" applyAlignment="1">
      <alignment horizontal="center" vertical="top" wrapText="1"/>
    </xf>
    <xf numFmtId="165" fontId="10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left" vertical="top"/>
    </xf>
    <xf numFmtId="0" fontId="20" fillId="0" borderId="6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/>
    </xf>
    <xf numFmtId="165" fontId="3" fillId="0" borderId="8" xfId="0" applyNumberFormat="1" applyFont="1" applyFill="1" applyBorder="1" applyAlignment="1">
      <alignment vertical="top"/>
    </xf>
    <xf numFmtId="0" fontId="22" fillId="0" borderId="2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49" fontId="4" fillId="2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 shrinkToFi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22" zoomScale="142" zoomScaleNormal="142" zoomScaleSheetLayoutView="140" workbookViewId="0">
      <selection activeCell="I28" sqref="I28"/>
    </sheetView>
  </sheetViews>
  <sheetFormatPr defaultColWidth="9.109375" defaultRowHeight="15.6" x14ac:dyDescent="0.3"/>
  <cols>
    <col min="1" max="1" width="3.44140625" style="41" customWidth="1"/>
    <col min="2" max="2" width="42.5546875" style="18" customWidth="1"/>
    <col min="3" max="3" width="10.6640625" style="34" customWidth="1"/>
    <col min="4" max="5" width="10.6640625" style="6" customWidth="1"/>
    <col min="6" max="6" width="10.6640625" style="31" customWidth="1"/>
    <col min="7" max="7" width="14.44140625" style="53" customWidth="1"/>
    <col min="8" max="8" width="9.109375" style="1"/>
    <col min="9" max="9" width="13.88671875" style="1" customWidth="1"/>
    <col min="10" max="16384" width="9.109375" style="1"/>
  </cols>
  <sheetData>
    <row r="1" spans="1:9" s="2" customFormat="1" ht="12" x14ac:dyDescent="0.25">
      <c r="A1" s="39"/>
      <c r="B1" s="89"/>
      <c r="C1" s="90"/>
      <c r="D1" s="36"/>
      <c r="E1" s="36"/>
      <c r="F1" s="37"/>
      <c r="G1" s="56"/>
    </row>
    <row r="2" spans="1:9" s="64" customFormat="1" ht="13.8" x14ac:dyDescent="0.3">
      <c r="A2" s="91" t="s">
        <v>95</v>
      </c>
      <c r="B2" s="91"/>
      <c r="C2" s="91"/>
      <c r="D2" s="91"/>
      <c r="E2" s="91"/>
      <c r="F2" s="91"/>
      <c r="G2" s="91"/>
    </row>
    <row r="3" spans="1:9" s="65" customFormat="1" ht="13.8" x14ac:dyDescent="0.3">
      <c r="A3" s="92" t="s">
        <v>96</v>
      </c>
      <c r="B3" s="92"/>
      <c r="C3" s="92"/>
      <c r="D3" s="92"/>
      <c r="E3" s="92"/>
      <c r="F3" s="92"/>
      <c r="G3" s="92"/>
    </row>
    <row r="4" spans="1:9" s="64" customFormat="1" ht="13.8" x14ac:dyDescent="0.3">
      <c r="A4" s="93" t="s">
        <v>81</v>
      </c>
      <c r="B4" s="93"/>
      <c r="C4" s="93"/>
      <c r="D4" s="93"/>
      <c r="E4" s="93"/>
      <c r="F4" s="93"/>
      <c r="G4" s="93"/>
    </row>
    <row r="5" spans="1:9" s="64" customFormat="1" ht="14.4" thickBot="1" x14ac:dyDescent="0.35">
      <c r="A5" s="93" t="s">
        <v>104</v>
      </c>
      <c r="B5" s="93"/>
      <c r="C5" s="93"/>
      <c r="D5" s="93"/>
      <c r="E5" s="93"/>
      <c r="F5" s="93"/>
      <c r="G5" s="93"/>
    </row>
    <row r="6" spans="1:9" s="67" customFormat="1" ht="15" customHeight="1" x14ac:dyDescent="0.3">
      <c r="A6" s="95" t="s">
        <v>0</v>
      </c>
      <c r="B6" s="97" t="s">
        <v>97</v>
      </c>
      <c r="C6" s="99" t="s">
        <v>98</v>
      </c>
      <c r="D6" s="99" t="s">
        <v>10</v>
      </c>
      <c r="E6" s="99"/>
      <c r="F6" s="66" t="s">
        <v>99</v>
      </c>
      <c r="G6" s="101" t="s">
        <v>100</v>
      </c>
    </row>
    <row r="7" spans="1:9" s="67" customFormat="1" ht="28.2" thickBot="1" x14ac:dyDescent="0.35">
      <c r="A7" s="96"/>
      <c r="B7" s="98"/>
      <c r="C7" s="100"/>
      <c r="D7" s="68" t="s">
        <v>101</v>
      </c>
      <c r="E7" s="69" t="s">
        <v>102</v>
      </c>
      <c r="F7" s="70" t="s">
        <v>103</v>
      </c>
      <c r="G7" s="102"/>
    </row>
    <row r="8" spans="1:9" s="74" customFormat="1" ht="15" customHeight="1" thickBot="1" x14ac:dyDescent="0.35">
      <c r="A8" s="71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3">
        <v>7</v>
      </c>
    </row>
    <row r="9" spans="1:9" s="12" customFormat="1" ht="12" x14ac:dyDescent="0.3">
      <c r="A9" s="40"/>
      <c r="B9" s="38" t="s">
        <v>19</v>
      </c>
      <c r="C9" s="79">
        <f>SUM(C10:C27)</f>
        <v>1008077.1700000002</v>
      </c>
      <c r="D9" s="79">
        <f t="shared" ref="D9" si="0">SUM(D10:D27)</f>
        <v>21646.91</v>
      </c>
      <c r="E9" s="79">
        <f>SUM(E10:E27)-E25</f>
        <v>907745.91000000015</v>
      </c>
      <c r="F9" s="80">
        <f>D9+E9-C9</f>
        <v>-78684.349999999977</v>
      </c>
      <c r="G9" s="81"/>
      <c r="I9" s="23"/>
    </row>
    <row r="10" spans="1:9" s="9" customFormat="1" ht="12" x14ac:dyDescent="0.3">
      <c r="A10" s="49">
        <v>1</v>
      </c>
      <c r="B10" s="21" t="s">
        <v>22</v>
      </c>
      <c r="C10" s="20">
        <v>448762</v>
      </c>
      <c r="D10" s="20"/>
      <c r="E10" s="47">
        <v>439526.15</v>
      </c>
      <c r="F10" s="58">
        <f t="shared" ref="F10:F28" si="1">D10+E10-C10</f>
        <v>-9235.8499999999767</v>
      </c>
      <c r="G10" s="55"/>
    </row>
    <row r="11" spans="1:9" s="9" customFormat="1" ht="12" x14ac:dyDescent="0.3">
      <c r="A11" s="49">
        <v>2</v>
      </c>
      <c r="B11" s="21" t="s">
        <v>23</v>
      </c>
      <c r="C11" s="20">
        <v>46487.58</v>
      </c>
      <c r="D11" s="20"/>
      <c r="E11" s="47">
        <v>52407.64</v>
      </c>
      <c r="F11" s="58">
        <f t="shared" si="1"/>
        <v>5920.0599999999977</v>
      </c>
      <c r="G11" s="55"/>
    </row>
    <row r="12" spans="1:9" s="9" customFormat="1" ht="12" x14ac:dyDescent="0.3">
      <c r="A12" s="49">
        <v>3</v>
      </c>
      <c r="B12" s="21" t="s">
        <v>24</v>
      </c>
      <c r="C12" s="20">
        <v>82180</v>
      </c>
      <c r="D12" s="20"/>
      <c r="E12" s="47">
        <v>83757.119999999995</v>
      </c>
      <c r="F12" s="58">
        <f t="shared" si="1"/>
        <v>1577.1199999999953</v>
      </c>
      <c r="G12" s="54" t="s">
        <v>82</v>
      </c>
      <c r="I12" s="17"/>
    </row>
    <row r="13" spans="1:9" s="9" customFormat="1" ht="12" x14ac:dyDescent="0.3">
      <c r="A13" s="49">
        <v>4</v>
      </c>
      <c r="B13" s="21" t="s">
        <v>78</v>
      </c>
      <c r="C13" s="20">
        <v>190912.55</v>
      </c>
      <c r="D13" s="20"/>
      <c r="E13" s="47">
        <v>181949.13999999998</v>
      </c>
      <c r="F13" s="58">
        <f t="shared" si="1"/>
        <v>-8963.4100000000035</v>
      </c>
      <c r="G13" s="54" t="s">
        <v>82</v>
      </c>
      <c r="I13" s="17"/>
    </row>
    <row r="14" spans="1:9" s="9" customFormat="1" ht="12" x14ac:dyDescent="0.3">
      <c r="A14" s="49">
        <v>5</v>
      </c>
      <c r="B14" s="21" t="s">
        <v>25</v>
      </c>
      <c r="C14" s="20">
        <v>30000</v>
      </c>
      <c r="D14" s="20"/>
      <c r="E14" s="47">
        <v>31202</v>
      </c>
      <c r="F14" s="58">
        <f t="shared" si="1"/>
        <v>1202</v>
      </c>
      <c r="G14" s="54" t="s">
        <v>82</v>
      </c>
    </row>
    <row r="15" spans="1:9" s="9" customFormat="1" ht="12" x14ac:dyDescent="0.3">
      <c r="A15" s="49">
        <v>6</v>
      </c>
      <c r="B15" s="21" t="s">
        <v>26</v>
      </c>
      <c r="C15" s="20">
        <v>54731</v>
      </c>
      <c r="D15" s="20"/>
      <c r="E15" s="47">
        <v>69569.81</v>
      </c>
      <c r="F15" s="58">
        <f t="shared" si="1"/>
        <v>14838.809999999998</v>
      </c>
      <c r="G15" s="55"/>
    </row>
    <row r="16" spans="1:9" s="9" customFormat="1" ht="12" x14ac:dyDescent="0.3">
      <c r="A16" s="49">
        <v>7</v>
      </c>
      <c r="B16" s="22" t="s">
        <v>27</v>
      </c>
      <c r="C16" s="17">
        <v>9000</v>
      </c>
      <c r="E16" s="17">
        <v>9000</v>
      </c>
      <c r="F16" s="58">
        <f t="shared" si="1"/>
        <v>0</v>
      </c>
      <c r="G16" s="55" t="s">
        <v>84</v>
      </c>
    </row>
    <row r="17" spans="1:9" s="9" customFormat="1" ht="12" x14ac:dyDescent="0.3">
      <c r="A17" s="49">
        <v>8</v>
      </c>
      <c r="B17" s="21" t="s">
        <v>56</v>
      </c>
      <c r="C17" s="20">
        <v>6500</v>
      </c>
      <c r="E17" s="20">
        <v>6120</v>
      </c>
      <c r="F17" s="58">
        <f t="shared" si="1"/>
        <v>-380</v>
      </c>
      <c r="G17" s="55" t="s">
        <v>84</v>
      </c>
    </row>
    <row r="18" spans="1:9" s="9" customFormat="1" ht="12" x14ac:dyDescent="0.3">
      <c r="A18" s="49">
        <v>9</v>
      </c>
      <c r="B18" s="21" t="s">
        <v>29</v>
      </c>
      <c r="C18" s="17">
        <v>10500</v>
      </c>
      <c r="D18" s="17">
        <v>8780</v>
      </c>
      <c r="F18" s="58">
        <f t="shared" si="1"/>
        <v>-1720</v>
      </c>
      <c r="G18" s="55" t="s">
        <v>83</v>
      </c>
    </row>
    <row r="19" spans="1:9" s="9" customFormat="1" ht="12" x14ac:dyDescent="0.3">
      <c r="A19" s="49">
        <v>10</v>
      </c>
      <c r="B19" s="46" t="s">
        <v>57</v>
      </c>
      <c r="C19" s="20">
        <v>15000</v>
      </c>
      <c r="D19" s="20"/>
      <c r="E19" s="20"/>
      <c r="F19" s="58">
        <f t="shared" si="1"/>
        <v>-15000</v>
      </c>
      <c r="G19" s="55"/>
    </row>
    <row r="20" spans="1:9" s="9" customFormat="1" ht="12" x14ac:dyDescent="0.3">
      <c r="A20" s="49">
        <v>11</v>
      </c>
      <c r="B20" s="21" t="s">
        <v>64</v>
      </c>
      <c r="C20" s="20">
        <v>2500</v>
      </c>
      <c r="E20" s="20">
        <v>1814.05</v>
      </c>
      <c r="F20" s="58">
        <f t="shared" si="1"/>
        <v>-685.95</v>
      </c>
      <c r="G20" s="55" t="s">
        <v>84</v>
      </c>
    </row>
    <row r="21" spans="1:9" s="9" customFormat="1" x14ac:dyDescent="0.3">
      <c r="A21" s="49">
        <v>12</v>
      </c>
      <c r="B21" s="21" t="s">
        <v>28</v>
      </c>
      <c r="C21" s="20">
        <v>3500</v>
      </c>
      <c r="D21" s="20"/>
      <c r="E21" s="20">
        <v>3200</v>
      </c>
      <c r="F21" s="58">
        <f t="shared" si="1"/>
        <v>-300</v>
      </c>
      <c r="G21" s="52" t="s">
        <v>94</v>
      </c>
    </row>
    <row r="22" spans="1:9" s="9" customFormat="1" ht="12" x14ac:dyDescent="0.3">
      <c r="A22" s="49">
        <v>13</v>
      </c>
      <c r="B22" s="21" t="s">
        <v>30</v>
      </c>
      <c r="C22" s="17">
        <v>25700</v>
      </c>
      <c r="D22" s="20"/>
      <c r="E22" s="20">
        <v>25700</v>
      </c>
      <c r="F22" s="58">
        <f t="shared" si="1"/>
        <v>0</v>
      </c>
      <c r="G22" s="55" t="s">
        <v>16</v>
      </c>
    </row>
    <row r="23" spans="1:9" s="9" customFormat="1" ht="12" x14ac:dyDescent="0.3">
      <c r="A23" s="49">
        <v>14</v>
      </c>
      <c r="B23" s="25" t="s">
        <v>31</v>
      </c>
      <c r="C23" s="17">
        <v>4000</v>
      </c>
      <c r="D23" s="17"/>
      <c r="E23" s="17"/>
      <c r="F23" s="58">
        <f t="shared" si="1"/>
        <v>-4000</v>
      </c>
      <c r="G23" s="55"/>
    </row>
    <row r="24" spans="1:9" s="9" customFormat="1" ht="12" x14ac:dyDescent="0.3">
      <c r="A24" s="49">
        <v>15</v>
      </c>
      <c r="B24" s="21" t="s">
        <v>33</v>
      </c>
      <c r="C24" s="17">
        <v>15000</v>
      </c>
      <c r="D24" s="17">
        <v>2140</v>
      </c>
      <c r="E24" s="17">
        <f>E25</f>
        <v>3500</v>
      </c>
      <c r="F24" s="58">
        <f t="shared" si="1"/>
        <v>-9360</v>
      </c>
      <c r="G24" s="55" t="s">
        <v>83</v>
      </c>
    </row>
    <row r="25" spans="1:9" s="3" customFormat="1" ht="12" x14ac:dyDescent="0.3">
      <c r="A25" s="49">
        <v>16</v>
      </c>
      <c r="B25" s="16" t="s">
        <v>73</v>
      </c>
      <c r="C25" s="5"/>
      <c r="D25" s="5"/>
      <c r="E25" s="5">
        <v>3500</v>
      </c>
      <c r="F25" s="59"/>
      <c r="G25" s="82" t="s">
        <v>12</v>
      </c>
    </row>
    <row r="26" spans="1:9" s="9" customFormat="1" ht="15.75" customHeight="1" x14ac:dyDescent="0.3">
      <c r="A26" s="49">
        <v>17</v>
      </c>
      <c r="B26" s="46" t="s">
        <v>32</v>
      </c>
      <c r="C26" s="20">
        <v>12000</v>
      </c>
      <c r="D26" s="20"/>
      <c r="E26" s="20"/>
      <c r="F26" s="58">
        <f t="shared" si="1"/>
        <v>-12000</v>
      </c>
      <c r="G26" s="55"/>
    </row>
    <row r="27" spans="1:9" s="9" customFormat="1" ht="12" x14ac:dyDescent="0.3">
      <c r="A27" s="49">
        <v>18</v>
      </c>
      <c r="B27" s="21" t="s">
        <v>34</v>
      </c>
      <c r="C27" s="17">
        <v>51304.04</v>
      </c>
      <c r="D27" s="20">
        <v>10726.91</v>
      </c>
      <c r="F27" s="58">
        <f t="shared" si="1"/>
        <v>-40577.130000000005</v>
      </c>
      <c r="G27" s="55" t="s">
        <v>83</v>
      </c>
    </row>
    <row r="28" spans="1:9" s="3" customFormat="1" ht="12" x14ac:dyDescent="0.3">
      <c r="A28" s="49"/>
      <c r="B28" s="13" t="s">
        <v>20</v>
      </c>
      <c r="C28" s="24">
        <f>SUM(C29:C60)</f>
        <v>1620673.4</v>
      </c>
      <c r="D28" s="24">
        <f>SUM(D29:D55)</f>
        <v>106919.43</v>
      </c>
      <c r="E28" s="24">
        <f>SUM(E29:E60)-E39-E40-E44-E47-E49-E50-E51-E52-E58-E59-E60</f>
        <v>1025053.52</v>
      </c>
      <c r="F28" s="57">
        <f t="shared" si="1"/>
        <v>-488700.44999999995</v>
      </c>
      <c r="G28" s="55"/>
      <c r="I28" s="51"/>
    </row>
    <row r="29" spans="1:9" s="9" customFormat="1" ht="12" x14ac:dyDescent="0.2">
      <c r="A29" s="49">
        <v>1</v>
      </c>
      <c r="B29" s="21" t="s">
        <v>35</v>
      </c>
      <c r="C29" s="17">
        <v>342132</v>
      </c>
      <c r="D29" s="17"/>
      <c r="E29" s="48">
        <v>426358.49</v>
      </c>
      <c r="F29" s="61">
        <v>84226.489999999991</v>
      </c>
      <c r="G29" s="55"/>
      <c r="I29" s="17"/>
    </row>
    <row r="30" spans="1:9" s="9" customFormat="1" ht="12" x14ac:dyDescent="0.3">
      <c r="A30" s="49">
        <v>2</v>
      </c>
      <c r="B30" s="21" t="s">
        <v>58</v>
      </c>
      <c r="C30" s="17">
        <v>0</v>
      </c>
      <c r="D30" s="24"/>
      <c r="E30" s="17">
        <v>0</v>
      </c>
      <c r="F30" s="61">
        <v>0</v>
      </c>
      <c r="G30" s="55"/>
    </row>
    <row r="31" spans="1:9" s="9" customFormat="1" ht="12" x14ac:dyDescent="0.2">
      <c r="A31" s="49">
        <v>3</v>
      </c>
      <c r="B31" s="21" t="s">
        <v>36</v>
      </c>
      <c r="C31" s="17">
        <v>48549.52</v>
      </c>
      <c r="D31" s="17"/>
      <c r="E31" s="48">
        <v>12820.54</v>
      </c>
      <c r="F31" s="61">
        <v>-35728.979999999996</v>
      </c>
      <c r="G31" s="55"/>
    </row>
    <row r="32" spans="1:9" s="9" customFormat="1" ht="12" x14ac:dyDescent="0.2">
      <c r="A32" s="49">
        <v>4</v>
      </c>
      <c r="B32" s="21" t="s">
        <v>37</v>
      </c>
      <c r="C32" s="17">
        <v>60137.88</v>
      </c>
      <c r="D32" s="17"/>
      <c r="E32" s="48">
        <v>43891</v>
      </c>
      <c r="F32" s="61">
        <v>-16246.879999999997</v>
      </c>
      <c r="G32" s="55"/>
    </row>
    <row r="33" spans="1:9" s="9" customFormat="1" ht="12" x14ac:dyDescent="0.2">
      <c r="A33" s="49">
        <v>5</v>
      </c>
      <c r="B33" s="21" t="s">
        <v>38</v>
      </c>
      <c r="C33" s="17">
        <v>67363</v>
      </c>
      <c r="D33" s="17"/>
      <c r="E33" s="48">
        <v>68880</v>
      </c>
      <c r="F33" s="61">
        <v>1517</v>
      </c>
      <c r="G33" s="54" t="s">
        <v>82</v>
      </c>
      <c r="I33" s="17"/>
    </row>
    <row r="34" spans="1:9" s="9" customFormat="1" ht="12" x14ac:dyDescent="0.2">
      <c r="A34" s="49">
        <v>6</v>
      </c>
      <c r="B34" s="21" t="s">
        <v>59</v>
      </c>
      <c r="C34" s="17">
        <v>0</v>
      </c>
      <c r="D34" s="24"/>
      <c r="E34" s="48">
        <v>0</v>
      </c>
      <c r="F34" s="61">
        <v>0</v>
      </c>
      <c r="G34" s="54"/>
    </row>
    <row r="35" spans="1:9" s="9" customFormat="1" ht="12" x14ac:dyDescent="0.2">
      <c r="A35" s="49">
        <v>7</v>
      </c>
      <c r="B35" s="21" t="s">
        <v>60</v>
      </c>
      <c r="C35" s="17">
        <v>156491</v>
      </c>
      <c r="D35" s="17"/>
      <c r="E35" s="48">
        <v>160353.49000000002</v>
      </c>
      <c r="F35" s="61">
        <v>3862.4900000000198</v>
      </c>
      <c r="G35" s="54" t="s">
        <v>82</v>
      </c>
      <c r="I35" s="17"/>
    </row>
    <row r="36" spans="1:9" s="9" customFormat="1" ht="12" x14ac:dyDescent="0.2">
      <c r="A36" s="49">
        <v>8</v>
      </c>
      <c r="B36" s="21" t="s">
        <v>61</v>
      </c>
      <c r="C36" s="17">
        <v>0</v>
      </c>
      <c r="D36" s="24"/>
      <c r="E36" s="48">
        <v>0</v>
      </c>
      <c r="F36" s="61">
        <v>0</v>
      </c>
      <c r="G36" s="54"/>
    </row>
    <row r="37" spans="1:9" s="9" customFormat="1" ht="12" x14ac:dyDescent="0.3">
      <c r="A37" s="49">
        <v>9</v>
      </c>
      <c r="B37" s="21" t="s">
        <v>39</v>
      </c>
      <c r="C37" s="20">
        <v>105000</v>
      </c>
      <c r="D37" s="20">
        <v>240</v>
      </c>
      <c r="E37" s="20">
        <v>98000</v>
      </c>
      <c r="F37" s="61">
        <v>-6760</v>
      </c>
      <c r="G37" s="55" t="s">
        <v>16</v>
      </c>
    </row>
    <row r="38" spans="1:9" s="9" customFormat="1" ht="12" x14ac:dyDescent="0.3">
      <c r="A38" s="49">
        <v>10</v>
      </c>
      <c r="B38" s="21" t="s">
        <v>40</v>
      </c>
      <c r="C38" s="17">
        <v>56000</v>
      </c>
      <c r="D38" s="20">
        <v>600</v>
      </c>
      <c r="E38" s="20">
        <v>51000</v>
      </c>
      <c r="F38" s="61">
        <v>-4400</v>
      </c>
      <c r="G38" s="55" t="s">
        <v>83</v>
      </c>
      <c r="I38" s="17"/>
    </row>
    <row r="39" spans="1:9" s="3" customFormat="1" ht="12" x14ac:dyDescent="0.3">
      <c r="A39" s="49">
        <v>11</v>
      </c>
      <c r="B39" s="16" t="s">
        <v>13</v>
      </c>
      <c r="C39" s="5"/>
      <c r="D39" s="4"/>
      <c r="E39" s="4">
        <v>23100</v>
      </c>
      <c r="F39" s="51"/>
      <c r="G39" s="55" t="s">
        <v>16</v>
      </c>
      <c r="I39" s="5"/>
    </row>
    <row r="40" spans="1:9" s="3" customFormat="1" ht="24" x14ac:dyDescent="0.3">
      <c r="A40" s="49">
        <v>12</v>
      </c>
      <c r="B40" s="16" t="s">
        <v>17</v>
      </c>
      <c r="C40" s="5"/>
      <c r="D40" s="4"/>
      <c r="E40" s="5">
        <v>27900</v>
      </c>
      <c r="F40" s="51"/>
      <c r="G40" s="55" t="s">
        <v>16</v>
      </c>
      <c r="I40" s="5"/>
    </row>
    <row r="41" spans="1:9" s="9" customFormat="1" ht="12" x14ac:dyDescent="0.3">
      <c r="A41" s="49">
        <v>13</v>
      </c>
      <c r="B41" s="21" t="s">
        <v>41</v>
      </c>
      <c r="C41" s="17">
        <v>48000</v>
      </c>
      <c r="D41" s="20">
        <v>0</v>
      </c>
      <c r="E41" s="20">
        <v>35000</v>
      </c>
      <c r="F41" s="61">
        <v>-13000</v>
      </c>
      <c r="G41" s="82" t="s">
        <v>11</v>
      </c>
    </row>
    <row r="42" spans="1:9" s="9" customFormat="1" ht="12" x14ac:dyDescent="0.3">
      <c r="A42" s="49">
        <v>14</v>
      </c>
      <c r="B42" s="21" t="s">
        <v>42</v>
      </c>
      <c r="C42" s="17">
        <v>12000</v>
      </c>
      <c r="D42" s="20">
        <v>0</v>
      </c>
      <c r="E42" s="20">
        <v>11200</v>
      </c>
      <c r="F42" s="61">
        <v>-800</v>
      </c>
      <c r="G42" s="55" t="s">
        <v>5</v>
      </c>
    </row>
    <row r="43" spans="1:9" s="9" customFormat="1" ht="12" x14ac:dyDescent="0.3">
      <c r="A43" s="49">
        <v>15</v>
      </c>
      <c r="B43" s="21" t="s">
        <v>43</v>
      </c>
      <c r="C43" s="17">
        <v>20000</v>
      </c>
      <c r="D43" s="20">
        <v>3951</v>
      </c>
      <c r="E43" s="20">
        <v>15000</v>
      </c>
      <c r="F43" s="61">
        <v>-1049</v>
      </c>
      <c r="G43" s="55" t="s">
        <v>83</v>
      </c>
      <c r="I43" s="17"/>
    </row>
    <row r="44" spans="1:9" s="3" customFormat="1" ht="15" customHeight="1" x14ac:dyDescent="0.3">
      <c r="A44" s="49">
        <v>16</v>
      </c>
      <c r="B44" s="16" t="s">
        <v>7</v>
      </c>
      <c r="C44" s="4"/>
      <c r="D44" s="4"/>
      <c r="E44" s="4">
        <v>15000</v>
      </c>
      <c r="F44" s="51"/>
      <c r="G44" s="55" t="s">
        <v>16</v>
      </c>
    </row>
    <row r="45" spans="1:9" s="9" customFormat="1" ht="12" x14ac:dyDescent="0.3">
      <c r="A45" s="49">
        <v>17</v>
      </c>
      <c r="B45" s="21" t="s">
        <v>44</v>
      </c>
      <c r="C45" s="20">
        <v>82000</v>
      </c>
      <c r="D45" s="20">
        <v>0</v>
      </c>
      <c r="E45" s="20">
        <v>0</v>
      </c>
      <c r="F45" s="61">
        <v>-82000</v>
      </c>
      <c r="G45" s="55"/>
    </row>
    <row r="46" spans="1:9" s="9" customFormat="1" ht="12" x14ac:dyDescent="0.3">
      <c r="A46" s="49">
        <v>18</v>
      </c>
      <c r="B46" s="27" t="s">
        <v>45</v>
      </c>
      <c r="C46" s="17">
        <v>420000</v>
      </c>
      <c r="D46" s="17">
        <v>4950</v>
      </c>
      <c r="E46" s="20">
        <v>7050</v>
      </c>
      <c r="F46" s="61">
        <v>-408000</v>
      </c>
      <c r="G46" s="55" t="s">
        <v>83</v>
      </c>
    </row>
    <row r="47" spans="1:9" s="3" customFormat="1" ht="12" x14ac:dyDescent="0.3">
      <c r="A47" s="49">
        <v>19</v>
      </c>
      <c r="B47" s="14" t="s">
        <v>72</v>
      </c>
      <c r="C47" s="24"/>
      <c r="D47" s="4"/>
      <c r="E47" s="5">
        <v>7050</v>
      </c>
      <c r="F47" s="51"/>
      <c r="G47" s="55" t="s">
        <v>16</v>
      </c>
    </row>
    <row r="48" spans="1:9" s="9" customFormat="1" ht="12" x14ac:dyDescent="0.3">
      <c r="A48" s="49">
        <v>20</v>
      </c>
      <c r="B48" s="25" t="s">
        <v>46</v>
      </c>
      <c r="C48" s="17">
        <v>56000</v>
      </c>
      <c r="D48" s="17">
        <v>9809.23</v>
      </c>
      <c r="E48" s="17">
        <v>40000</v>
      </c>
      <c r="F48" s="61">
        <v>-6190.7700000000041</v>
      </c>
      <c r="G48" s="55"/>
    </row>
    <row r="49" spans="1:7" s="3" customFormat="1" ht="14.25" customHeight="1" x14ac:dyDescent="0.3">
      <c r="A49" s="49">
        <v>21</v>
      </c>
      <c r="B49" s="30" t="s">
        <v>3</v>
      </c>
      <c r="C49" s="24"/>
      <c r="D49" s="24"/>
      <c r="E49" s="4">
        <v>24000</v>
      </c>
      <c r="F49" s="51"/>
      <c r="G49" s="55" t="s">
        <v>16</v>
      </c>
    </row>
    <row r="50" spans="1:7" s="3" customFormat="1" ht="12" x14ac:dyDescent="0.3">
      <c r="A50" s="49">
        <v>22</v>
      </c>
      <c r="B50" s="30" t="s">
        <v>1</v>
      </c>
      <c r="C50" s="24"/>
      <c r="D50" s="24"/>
      <c r="E50" s="4">
        <v>11000</v>
      </c>
      <c r="F50" s="51"/>
      <c r="G50" s="55" t="s">
        <v>16</v>
      </c>
    </row>
    <row r="51" spans="1:7" s="3" customFormat="1" ht="25.5" customHeight="1" x14ac:dyDescent="0.3">
      <c r="A51" s="49">
        <v>23</v>
      </c>
      <c r="B51" s="30" t="s">
        <v>2</v>
      </c>
      <c r="C51" s="24"/>
      <c r="D51" s="24"/>
      <c r="E51" s="4">
        <v>3135</v>
      </c>
      <c r="F51" s="51"/>
      <c r="G51" s="55" t="s">
        <v>16</v>
      </c>
    </row>
    <row r="52" spans="1:7" s="3" customFormat="1" ht="24" customHeight="1" x14ac:dyDescent="0.3">
      <c r="A52" s="49">
        <v>24</v>
      </c>
      <c r="B52" s="16" t="s">
        <v>4</v>
      </c>
      <c r="C52" s="24"/>
      <c r="D52" s="24"/>
      <c r="E52" s="4">
        <v>1865</v>
      </c>
      <c r="F52" s="51"/>
      <c r="G52" s="55" t="s">
        <v>16</v>
      </c>
    </row>
    <row r="53" spans="1:7" s="3" customFormat="1" ht="12" x14ac:dyDescent="0.3">
      <c r="A53" s="49">
        <v>25</v>
      </c>
      <c r="B53" s="21" t="s">
        <v>74</v>
      </c>
      <c r="C53" s="20">
        <v>7000</v>
      </c>
      <c r="D53" s="20">
        <v>0</v>
      </c>
      <c r="E53" s="20">
        <v>0</v>
      </c>
      <c r="F53" s="58">
        <f t="shared" ref="F53:F54" si="2">D53+E53-C53</f>
        <v>-7000</v>
      </c>
      <c r="G53" s="55"/>
    </row>
    <row r="54" spans="1:7" s="3" customFormat="1" ht="12" x14ac:dyDescent="0.3">
      <c r="A54" s="49">
        <v>26</v>
      </c>
      <c r="B54" s="21" t="s">
        <v>75</v>
      </c>
      <c r="C54" s="17">
        <v>45000</v>
      </c>
      <c r="D54" s="20">
        <v>26812</v>
      </c>
      <c r="E54" s="20">
        <v>17000</v>
      </c>
      <c r="F54" s="58">
        <f t="shared" si="2"/>
        <v>-1188</v>
      </c>
      <c r="G54" s="55" t="s">
        <v>16</v>
      </c>
    </row>
    <row r="55" spans="1:7" s="3" customFormat="1" ht="12" x14ac:dyDescent="0.3">
      <c r="A55" s="49">
        <v>27</v>
      </c>
      <c r="B55" s="21" t="s">
        <v>76</v>
      </c>
      <c r="C55" s="17">
        <v>95000</v>
      </c>
      <c r="D55" s="17">
        <f>D56+D57</f>
        <v>60557.2</v>
      </c>
      <c r="E55" s="17">
        <f>E58+E59+E60</f>
        <v>38500</v>
      </c>
      <c r="F55" s="58">
        <f>D55+E55-C55</f>
        <v>4057.1999999999971</v>
      </c>
      <c r="G55" s="55"/>
    </row>
    <row r="56" spans="1:7" s="12" customFormat="1" ht="12" x14ac:dyDescent="0.3">
      <c r="A56" s="49">
        <v>28</v>
      </c>
      <c r="B56" s="26" t="s">
        <v>66</v>
      </c>
      <c r="C56" s="28"/>
      <c r="D56" s="23">
        <v>31304</v>
      </c>
      <c r="E56" s="23"/>
      <c r="F56" s="60"/>
      <c r="G56" s="55" t="s">
        <v>83</v>
      </c>
    </row>
    <row r="57" spans="1:7" s="12" customFormat="1" ht="12" x14ac:dyDescent="0.3">
      <c r="A57" s="49">
        <v>29</v>
      </c>
      <c r="B57" s="26" t="s">
        <v>67</v>
      </c>
      <c r="C57" s="28"/>
      <c r="D57" s="23">
        <v>29253.199999999997</v>
      </c>
      <c r="F57" s="60"/>
      <c r="G57" s="55" t="s">
        <v>83</v>
      </c>
    </row>
    <row r="58" spans="1:7" s="12" customFormat="1" ht="12" x14ac:dyDescent="0.3">
      <c r="A58" s="49">
        <v>30</v>
      </c>
      <c r="B58" s="26" t="s">
        <v>65</v>
      </c>
      <c r="C58" s="23"/>
      <c r="D58" s="19"/>
      <c r="E58" s="23">
        <v>28000</v>
      </c>
      <c r="F58" s="60"/>
      <c r="G58" s="83" t="s">
        <v>16</v>
      </c>
    </row>
    <row r="59" spans="1:7" s="12" customFormat="1" ht="12" x14ac:dyDescent="0.3">
      <c r="A59" s="49">
        <v>31</v>
      </c>
      <c r="B59" s="26" t="s">
        <v>79</v>
      </c>
      <c r="C59" s="19"/>
      <c r="D59" s="19"/>
      <c r="E59" s="19">
        <v>8000</v>
      </c>
      <c r="F59" s="60"/>
      <c r="G59" s="83" t="s">
        <v>15</v>
      </c>
    </row>
    <row r="60" spans="1:7" s="12" customFormat="1" ht="12" x14ac:dyDescent="0.3">
      <c r="A60" s="49">
        <v>32</v>
      </c>
      <c r="B60" s="26" t="s">
        <v>80</v>
      </c>
      <c r="C60" s="28"/>
      <c r="D60" s="19"/>
      <c r="E60" s="19">
        <v>2500</v>
      </c>
      <c r="F60" s="60"/>
      <c r="G60" s="83" t="s">
        <v>14</v>
      </c>
    </row>
    <row r="61" spans="1:7" s="15" customFormat="1" ht="22.8" x14ac:dyDescent="0.3">
      <c r="A61" s="49"/>
      <c r="B61" s="63" t="s">
        <v>18</v>
      </c>
      <c r="C61" s="24">
        <v>82500</v>
      </c>
      <c r="D61" s="24">
        <f>D62+D63+D64+D65+D66+D68</f>
        <v>40631.78</v>
      </c>
      <c r="E61" s="24">
        <f>E62+E63+E64+E65+E66+E68</f>
        <v>22559.16</v>
      </c>
      <c r="F61" s="57">
        <f>D61+E61-C61</f>
        <v>-19309.059999999998</v>
      </c>
      <c r="G61" s="84"/>
    </row>
    <row r="62" spans="1:7" s="9" customFormat="1" ht="12" x14ac:dyDescent="0.3">
      <c r="A62" s="49">
        <v>1</v>
      </c>
      <c r="B62" s="21" t="s">
        <v>47</v>
      </c>
      <c r="C62" s="17">
        <v>10000</v>
      </c>
      <c r="D62" s="20">
        <v>4515.3999999999996</v>
      </c>
      <c r="E62" s="20"/>
      <c r="F62" s="58">
        <v>-5484.6</v>
      </c>
      <c r="G62" s="55" t="s">
        <v>83</v>
      </c>
    </row>
    <row r="63" spans="1:7" s="9" customFormat="1" ht="12" x14ac:dyDescent="0.3">
      <c r="A63" s="49">
        <v>2</v>
      </c>
      <c r="B63" s="21" t="s">
        <v>48</v>
      </c>
      <c r="C63" s="17">
        <v>9000</v>
      </c>
      <c r="D63" s="20">
        <v>7725.91</v>
      </c>
      <c r="E63" s="20"/>
      <c r="F63" s="58">
        <v>-1274.0900000000001</v>
      </c>
      <c r="G63" s="55" t="s">
        <v>83</v>
      </c>
    </row>
    <row r="64" spans="1:7" s="9" customFormat="1" ht="12" x14ac:dyDescent="0.3">
      <c r="A64" s="49">
        <v>3</v>
      </c>
      <c r="B64" s="21" t="s">
        <v>49</v>
      </c>
      <c r="C64" s="17">
        <v>10000</v>
      </c>
      <c r="D64" s="17">
        <v>8016.35</v>
      </c>
      <c r="E64" s="17"/>
      <c r="F64" s="58">
        <v>-1983.6499999999987</v>
      </c>
      <c r="G64" s="55" t="s">
        <v>85</v>
      </c>
    </row>
    <row r="65" spans="1:7" s="3" customFormat="1" ht="12" x14ac:dyDescent="0.3">
      <c r="A65" s="49">
        <v>4</v>
      </c>
      <c r="B65" s="21" t="s">
        <v>77</v>
      </c>
      <c r="C65" s="17">
        <v>9500</v>
      </c>
      <c r="D65" s="17">
        <v>8239.1200000000008</v>
      </c>
      <c r="E65" s="17"/>
      <c r="F65" s="58">
        <v>-1260.880000000001</v>
      </c>
      <c r="G65" s="55" t="s">
        <v>86</v>
      </c>
    </row>
    <row r="66" spans="1:7" s="9" customFormat="1" ht="12" x14ac:dyDescent="0.3">
      <c r="A66" s="49">
        <v>5</v>
      </c>
      <c r="B66" s="21" t="s">
        <v>50</v>
      </c>
      <c r="C66" s="17">
        <v>19000</v>
      </c>
      <c r="D66" s="17">
        <v>0</v>
      </c>
      <c r="E66" s="17">
        <v>18839.16</v>
      </c>
      <c r="F66" s="58">
        <v>-160.84000000000015</v>
      </c>
      <c r="G66" s="55"/>
    </row>
    <row r="67" spans="1:7" s="3" customFormat="1" ht="12" x14ac:dyDescent="0.3">
      <c r="A67" s="49">
        <v>6</v>
      </c>
      <c r="B67" s="16" t="s">
        <v>87</v>
      </c>
      <c r="C67" s="5"/>
      <c r="D67" s="5"/>
      <c r="E67" s="5">
        <v>18839.16</v>
      </c>
      <c r="F67" s="61"/>
      <c r="G67" s="85" t="s">
        <v>11</v>
      </c>
    </row>
    <row r="68" spans="1:7" s="9" customFormat="1" ht="12" x14ac:dyDescent="0.3">
      <c r="A68" s="49">
        <v>7</v>
      </c>
      <c r="B68" s="21" t="s">
        <v>51</v>
      </c>
      <c r="C68" s="20">
        <v>25000</v>
      </c>
      <c r="D68" s="17">
        <v>12135</v>
      </c>
      <c r="E68" s="20">
        <v>3720</v>
      </c>
      <c r="F68" s="58">
        <v>-9145</v>
      </c>
      <c r="G68" s="55"/>
    </row>
    <row r="69" spans="1:7" s="3" customFormat="1" ht="12" x14ac:dyDescent="0.3">
      <c r="A69" s="49">
        <v>8</v>
      </c>
      <c r="B69" s="16" t="s">
        <v>8</v>
      </c>
      <c r="C69" s="4"/>
      <c r="E69" s="4">
        <v>600</v>
      </c>
      <c r="F69" s="59"/>
      <c r="G69" s="85" t="s">
        <v>9</v>
      </c>
    </row>
    <row r="70" spans="1:7" s="3" customFormat="1" ht="12" x14ac:dyDescent="0.3">
      <c r="A70" s="49">
        <v>9</v>
      </c>
      <c r="B70" s="16" t="s">
        <v>6</v>
      </c>
      <c r="C70" s="4"/>
      <c r="D70" s="5"/>
      <c r="E70" s="5">
        <v>3120</v>
      </c>
      <c r="F70" s="51"/>
      <c r="G70" s="85" t="s">
        <v>11</v>
      </c>
    </row>
    <row r="71" spans="1:7" s="3" customFormat="1" ht="22.8" x14ac:dyDescent="0.3">
      <c r="A71" s="49"/>
      <c r="B71" s="63" t="s">
        <v>21</v>
      </c>
      <c r="C71" s="24">
        <v>341300</v>
      </c>
      <c r="D71" s="24">
        <v>0</v>
      </c>
      <c r="E71" s="24">
        <f>E72+E76+E79+E80+E81</f>
        <v>344451.38000000006</v>
      </c>
      <c r="F71" s="57">
        <f>D71+E71-C71</f>
        <v>3151.3800000000629</v>
      </c>
      <c r="G71" s="55"/>
    </row>
    <row r="72" spans="1:7" s="9" customFormat="1" ht="12" x14ac:dyDescent="0.3">
      <c r="A72" s="49">
        <v>1</v>
      </c>
      <c r="B72" s="21" t="s">
        <v>52</v>
      </c>
      <c r="C72" s="17">
        <v>29100</v>
      </c>
      <c r="D72" s="17"/>
      <c r="E72" s="20">
        <v>25445.759999999998</v>
      </c>
      <c r="F72" s="58">
        <v>-3654.2400000000016</v>
      </c>
      <c r="G72" s="55"/>
    </row>
    <row r="73" spans="1:7" s="9" customFormat="1" ht="12" x14ac:dyDescent="0.3">
      <c r="A73" s="49">
        <v>2</v>
      </c>
      <c r="B73" s="21" t="s">
        <v>53</v>
      </c>
      <c r="C73" s="17">
        <v>100000</v>
      </c>
      <c r="D73" s="17"/>
      <c r="E73" s="20">
        <v>0</v>
      </c>
      <c r="F73" s="58">
        <v>-100000</v>
      </c>
      <c r="G73" s="55"/>
    </row>
    <row r="74" spans="1:7" s="9" customFormat="1" ht="12" x14ac:dyDescent="0.3">
      <c r="A74" s="49">
        <v>3</v>
      </c>
      <c r="B74" s="21" t="s">
        <v>54</v>
      </c>
      <c r="C74" s="17">
        <v>53000</v>
      </c>
      <c r="D74" s="20"/>
      <c r="E74" s="20">
        <v>0</v>
      </c>
      <c r="F74" s="58">
        <v>-53000</v>
      </c>
      <c r="G74" s="55"/>
    </row>
    <row r="75" spans="1:7" s="9" customFormat="1" ht="12" x14ac:dyDescent="0.3">
      <c r="A75" s="49">
        <v>4</v>
      </c>
      <c r="B75" s="21" t="s">
        <v>55</v>
      </c>
      <c r="C75" s="17">
        <v>200</v>
      </c>
      <c r="D75" s="20"/>
      <c r="E75" s="20">
        <v>0</v>
      </c>
      <c r="F75" s="58">
        <v>-200</v>
      </c>
      <c r="G75" s="55"/>
    </row>
    <row r="76" spans="1:7" s="9" customFormat="1" ht="12" x14ac:dyDescent="0.3">
      <c r="A76" s="49">
        <v>5</v>
      </c>
      <c r="B76" s="10" t="s">
        <v>92</v>
      </c>
      <c r="C76" s="17">
        <v>75000</v>
      </c>
      <c r="D76" s="17"/>
      <c r="E76" s="20">
        <v>226513.67</v>
      </c>
      <c r="F76" s="58">
        <v>151513.67000000001</v>
      </c>
      <c r="G76" s="55" t="s">
        <v>93</v>
      </c>
    </row>
    <row r="77" spans="1:7" s="3" customFormat="1" ht="12" x14ac:dyDescent="0.3">
      <c r="A77" s="49">
        <v>6</v>
      </c>
      <c r="B77" s="35" t="s">
        <v>70</v>
      </c>
      <c r="C77" s="24"/>
      <c r="D77" s="5"/>
      <c r="E77" s="7">
        <v>199197.7</v>
      </c>
      <c r="F77" s="51"/>
      <c r="G77" s="55" t="s">
        <v>93</v>
      </c>
    </row>
    <row r="78" spans="1:7" s="3" customFormat="1" ht="12" x14ac:dyDescent="0.3">
      <c r="A78" s="49">
        <v>7</v>
      </c>
      <c r="B78" s="45" t="s">
        <v>71</v>
      </c>
      <c r="C78" s="24"/>
      <c r="D78" s="5"/>
      <c r="E78" s="7">
        <v>27315.97</v>
      </c>
      <c r="F78" s="51"/>
      <c r="G78" s="55" t="s">
        <v>93</v>
      </c>
    </row>
    <row r="79" spans="1:7" s="9" customFormat="1" ht="12" x14ac:dyDescent="0.3">
      <c r="A79" s="49">
        <v>8</v>
      </c>
      <c r="B79" s="21" t="s">
        <v>62</v>
      </c>
      <c r="C79" s="17">
        <v>36000</v>
      </c>
      <c r="D79" s="17"/>
      <c r="E79" s="17">
        <v>26000</v>
      </c>
      <c r="F79" s="58">
        <v>-10000</v>
      </c>
      <c r="G79" s="83" t="s">
        <v>16</v>
      </c>
    </row>
    <row r="80" spans="1:7" s="9" customFormat="1" ht="12" customHeight="1" x14ac:dyDescent="0.3">
      <c r="A80" s="49">
        <v>9</v>
      </c>
      <c r="B80" s="46" t="s">
        <v>88</v>
      </c>
      <c r="C80" s="17">
        <v>12000</v>
      </c>
      <c r="D80" s="17"/>
      <c r="E80" s="17">
        <v>12000</v>
      </c>
      <c r="F80" s="58"/>
      <c r="G80" s="55" t="s">
        <v>89</v>
      </c>
    </row>
    <row r="81" spans="1:7" s="9" customFormat="1" ht="12" x14ac:dyDescent="0.3">
      <c r="A81" s="49">
        <v>10</v>
      </c>
      <c r="B81" s="21" t="s">
        <v>63</v>
      </c>
      <c r="C81" s="17">
        <v>36000</v>
      </c>
      <c r="D81" s="20"/>
      <c r="E81" s="17">
        <v>54491.95</v>
      </c>
      <c r="F81" s="58">
        <v>18491.949999999997</v>
      </c>
      <c r="G81" s="55"/>
    </row>
    <row r="82" spans="1:7" s="11" customFormat="1" ht="12" x14ac:dyDescent="0.3">
      <c r="A82" s="49">
        <v>11</v>
      </c>
      <c r="B82" s="94" t="s">
        <v>90</v>
      </c>
      <c r="C82" s="94"/>
      <c r="D82" s="29"/>
      <c r="E82" s="29">
        <v>54491.95</v>
      </c>
      <c r="F82" s="58"/>
      <c r="G82" s="86" t="s">
        <v>91</v>
      </c>
    </row>
    <row r="83" spans="1:7" s="8" customFormat="1" ht="12" x14ac:dyDescent="0.3">
      <c r="A83" s="49">
        <v>12</v>
      </c>
      <c r="B83" s="35" t="s">
        <v>68</v>
      </c>
      <c r="C83" s="32"/>
      <c r="D83" s="32"/>
      <c r="E83" s="33">
        <v>1000</v>
      </c>
      <c r="F83" s="62"/>
      <c r="G83" s="86" t="s">
        <v>91</v>
      </c>
    </row>
    <row r="84" spans="1:7" s="8" customFormat="1" ht="12.6" thickBot="1" x14ac:dyDescent="0.35">
      <c r="A84" s="50">
        <v>13</v>
      </c>
      <c r="B84" s="42" t="s">
        <v>69</v>
      </c>
      <c r="C84" s="43"/>
      <c r="D84" s="43"/>
      <c r="E84" s="44">
        <v>53491.95</v>
      </c>
      <c r="F84" s="87"/>
      <c r="G84" s="88" t="s">
        <v>91</v>
      </c>
    </row>
    <row r="85" spans="1:7" s="77" customFormat="1" ht="12" x14ac:dyDescent="0.3">
      <c r="A85" s="75"/>
      <c r="B85" s="13" t="s">
        <v>105</v>
      </c>
      <c r="C85" s="24">
        <f>C9+C28+C61+C71</f>
        <v>3052550.5700000003</v>
      </c>
      <c r="D85" s="24">
        <f t="shared" ref="D85:F85" si="3">D9+D28+D61+D71</f>
        <v>169198.12</v>
      </c>
      <c r="E85" s="24">
        <f t="shared" si="3"/>
        <v>2299809.9700000002</v>
      </c>
      <c r="F85" s="78">
        <f t="shared" si="3"/>
        <v>-583542.47999999975</v>
      </c>
      <c r="G85" s="76"/>
    </row>
  </sheetData>
  <autoFilter ref="A7:F85"/>
  <sortState ref="A50:M53">
    <sortCondition ref="A50"/>
  </sortState>
  <mergeCells count="11">
    <mergeCell ref="B1:C1"/>
    <mergeCell ref="A2:G2"/>
    <mergeCell ref="A3:G3"/>
    <mergeCell ref="A4:G4"/>
    <mergeCell ref="B82:C82"/>
    <mergeCell ref="A5:G5"/>
    <mergeCell ref="A6:A7"/>
    <mergeCell ref="B6:B7"/>
    <mergeCell ref="C6:C7"/>
    <mergeCell ref="D6:E6"/>
    <mergeCell ref="G6:G7"/>
  </mergeCells>
  <printOptions horizontalCentered="1" gridLines="1"/>
  <pageMargins left="0.19685039370078741" right="0.19685039370078741" top="0.19685039370078741" bottom="0.19685039370078741" header="0.31496062992125984" footer="0.31496062992125984"/>
  <pageSetup paperSize="9" scale="120" fitToHeight="2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</vt:lpstr>
      <vt:lpstr>пр!Заголовки_для_печати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Мироновы</cp:lastModifiedBy>
  <cp:lastPrinted>2021-03-17T08:31:21Z</cp:lastPrinted>
  <dcterms:created xsi:type="dcterms:W3CDTF">2017-02-19T18:04:28Z</dcterms:created>
  <dcterms:modified xsi:type="dcterms:W3CDTF">2021-03-17T08:31:51Z</dcterms:modified>
</cp:coreProperties>
</file>