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615" yWindow="90" windowWidth="10305" windowHeight="8325"/>
  </bookViews>
  <sheets>
    <sheet name="пр" sheetId="8" r:id="rId1"/>
  </sheets>
  <definedNames>
    <definedName name="_xlnm._FilterDatabase" localSheetId="0" hidden="1">пр!$A$7:$F$75</definedName>
    <definedName name="_xlnm.Print_Titles" localSheetId="0">пр!$7:$7</definedName>
  </definedNames>
  <calcPr calcId="144525"/>
</workbook>
</file>

<file path=xl/calcChain.xml><?xml version="1.0" encoding="utf-8"?>
<calcChain xmlns="http://schemas.openxmlformats.org/spreadsheetml/2006/main">
  <c r="E68" i="8" l="1"/>
  <c r="E69" i="8"/>
  <c r="E70" i="8"/>
  <c r="E15" i="8"/>
  <c r="E16" i="8"/>
  <c r="B29" i="8"/>
  <c r="E40" i="8"/>
  <c r="E38" i="8"/>
  <c r="E36" i="8"/>
  <c r="D26" i="8" l="1"/>
  <c r="C26" i="8"/>
  <c r="E26" i="8" s="1"/>
  <c r="C44" i="8"/>
  <c r="C29" i="8" s="1"/>
  <c r="D44" i="8"/>
  <c r="C59" i="8"/>
  <c r="D57" i="8"/>
  <c r="D52" i="8" s="1"/>
  <c r="C57" i="8"/>
  <c r="D43" i="8"/>
  <c r="D41" i="8"/>
  <c r="D18" i="8"/>
  <c r="D29" i="8" l="1"/>
  <c r="B52" i="8" l="1"/>
  <c r="B8" i="8"/>
  <c r="D71" i="8" l="1"/>
  <c r="E63" i="8"/>
  <c r="E62" i="8"/>
  <c r="E61" i="8"/>
  <c r="E60" i="8"/>
  <c r="B59" i="8"/>
  <c r="E56" i="8"/>
  <c r="E55" i="8"/>
  <c r="E54" i="8"/>
  <c r="E53" i="8"/>
  <c r="E43" i="8"/>
  <c r="E42" i="8"/>
  <c r="E39" i="8"/>
  <c r="E37" i="8"/>
  <c r="E35" i="8"/>
  <c r="E34" i="8"/>
  <c r="E33" i="8"/>
  <c r="E32" i="8"/>
  <c r="E31" i="8"/>
  <c r="E30" i="8"/>
  <c r="E18" i="8"/>
  <c r="E21" i="8"/>
  <c r="E22" i="8"/>
  <c r="E10" i="8"/>
  <c r="E11" i="8"/>
  <c r="E12" i="8"/>
  <c r="E13" i="8"/>
  <c r="E14" i="8"/>
  <c r="E17" i="8"/>
  <c r="E9" i="8"/>
  <c r="E57" i="8" l="1"/>
  <c r="C52" i="8"/>
  <c r="E71" i="8"/>
  <c r="E67" i="8"/>
  <c r="E52" i="8" l="1"/>
  <c r="D23" i="8"/>
  <c r="D8" i="8" s="1"/>
  <c r="C23" i="8"/>
  <c r="C8" i="8" s="1"/>
  <c r="E8" i="8" l="1"/>
  <c r="E23" i="8"/>
  <c r="E44" i="8"/>
  <c r="D64" i="8" l="1"/>
  <c r="D59" i="8" s="1"/>
  <c r="D72" i="8"/>
  <c r="E41" i="8" l="1"/>
  <c r="E59" i="8"/>
  <c r="E64" i="8"/>
  <c r="B75" i="8"/>
  <c r="D75" i="8" l="1"/>
  <c r="E29" i="8"/>
  <c r="E75" i="8" s="1"/>
  <c r="C75" i="8"/>
</calcChain>
</file>

<file path=xl/sharedStrings.xml><?xml version="1.0" encoding="utf-8"?>
<sst xmlns="http://schemas.openxmlformats.org/spreadsheetml/2006/main" count="118" uniqueCount="94">
  <si>
    <t>Факт</t>
  </si>
  <si>
    <t>ООО "ЭУС"</t>
  </si>
  <si>
    <t>ООО "Копания ТЕНЗОР"</t>
  </si>
  <si>
    <t>ИП Кузьмин А. В.</t>
  </si>
  <si>
    <t>3.   Приобретение материалов, инвентаря и хоз. принадлежностей</t>
  </si>
  <si>
    <t>1.   Административно - управленческие расходы</t>
  </si>
  <si>
    <t>2.   Техническое обслуживание,содержание и ремонт общего имущества МКД</t>
  </si>
  <si>
    <t>4.   Прочие расходы, связанные с содержанием имущества</t>
  </si>
  <si>
    <t>1.1. З/п административно-управленческого персонала</t>
  </si>
  <si>
    <t xml:space="preserve">1.2. Отпускные </t>
  </si>
  <si>
    <t>1.3. Подоходный налог НДФЛ</t>
  </si>
  <si>
    <t>1.5. Налог УСН</t>
  </si>
  <si>
    <t>1.6. Замещение на время ухода в отпуск</t>
  </si>
  <si>
    <t>1.7. Расходы на мобильную связь</t>
  </si>
  <si>
    <t>1.9. Канцелярские расходы</t>
  </si>
  <si>
    <t>2.1. Заработная плата обслуж. персонала</t>
  </si>
  <si>
    <t>2.8. Гидроиспытания отопления в 2х домах</t>
  </si>
  <si>
    <t>3.1. Для работы электрика</t>
  </si>
  <si>
    <t>3.2. Для работы  сантехника</t>
  </si>
  <si>
    <t>3.3. Для работы  дворника</t>
  </si>
  <si>
    <t>4.2. Оплата услуг ООО "МосОблЕИРЦ"</t>
  </si>
  <si>
    <t xml:space="preserve">1.8. Расходы на интернет </t>
  </si>
  <si>
    <t>1.11. Отправка писем, документов (жил. инспекция, экология .</t>
  </si>
  <si>
    <t>1.4. Налоги с ФОТ</t>
  </si>
  <si>
    <t>Товарищества собственников жилья «Север»</t>
  </si>
  <si>
    <t>УФК по МО</t>
  </si>
  <si>
    <t>См. Приложение № 5</t>
  </si>
  <si>
    <t>ПАО "Мосэнергосбыт"</t>
  </si>
  <si>
    <t>Приложение № 4</t>
  </si>
  <si>
    <t>Смета расходов</t>
  </si>
  <si>
    <t>Статья расходов</t>
  </si>
  <si>
    <t>План</t>
  </si>
  <si>
    <t>Сальдо</t>
  </si>
  <si>
    <t>Примечание</t>
  </si>
  <si>
    <t>материалы</t>
  </si>
  <si>
    <t>услуги</t>
  </si>
  <si>
    <t>(План-Факт)</t>
  </si>
  <si>
    <t>В С Е Г О:</t>
  </si>
  <si>
    <t>4.1. Оплата услуг банка</t>
  </si>
  <si>
    <t xml:space="preserve">4.3. Закупка и установка камер наблюдения (4 шт </t>
  </si>
  <si>
    <t>ИП Кузьмин А. В. + См. Приложение № 5</t>
  </si>
  <si>
    <t>См. Приложение № 3</t>
  </si>
  <si>
    <t>ООО "СервисСтрой Комплект"</t>
  </si>
  <si>
    <t>1.10. Оплата юридических услуг</t>
  </si>
  <si>
    <t>за 2022 год.</t>
  </si>
  <si>
    <t>1.12. Ведение сайта</t>
  </si>
  <si>
    <t xml:space="preserve">1.13. Содержание и ремонт оргтехники </t>
  </si>
  <si>
    <t>1.13.1. За право пользования "Web-системы СБИС" модуль ЭО-Базовый, УСН.</t>
  </si>
  <si>
    <t>1.13.2. Материалы</t>
  </si>
  <si>
    <t xml:space="preserve">1.14. Непредвиденные расходы </t>
  </si>
  <si>
    <t xml:space="preserve">2.2. Отпускные </t>
  </si>
  <si>
    <t>2.3. Замещение на время ухода в отпуск</t>
  </si>
  <si>
    <t>2.4. Подоходный налог НДФЛ</t>
  </si>
  <si>
    <t>2.5. Налоги с ФОТ</t>
  </si>
  <si>
    <t>2.7. Закупить  стеклоизол и перекрыть на 2х домах приподнятые крыши площадки над 6ми этажами</t>
  </si>
  <si>
    <t>2.6. Текущий ремонт крыши с вышки(окна на мансардах по заявлениям 2Б;2В)</t>
  </si>
  <si>
    <t>2.9. Поверка прибора учета ВСХН-50 д. 2В</t>
  </si>
  <si>
    <t>2.10. Проверка вентиляции  домов 2Б и 2В</t>
  </si>
  <si>
    <t>2.11. Покраска подьездов</t>
  </si>
  <si>
    <t>2.12. Уборка снега с крыш (альпинисты) д. 2Б и 2В</t>
  </si>
  <si>
    <t>2.13. Снятие старого и укладка нового асфальта на тротуар д.2В</t>
  </si>
  <si>
    <t>2.15. Непредвиденные расходы</t>
  </si>
  <si>
    <t>2.14. Уборка снега во дворах трактором, загрузка на камаз и утилизация</t>
  </si>
  <si>
    <t>3.4. Для работы уборщицы</t>
  </si>
  <si>
    <t xml:space="preserve">3.5. Непредвиденные расходы </t>
  </si>
  <si>
    <t>4.4. Демеркуризация перегоревших ламп</t>
  </si>
  <si>
    <t>4.5. Оплата электроэнергии</t>
  </si>
  <si>
    <t xml:space="preserve">4.6. Откачка 2-х канализационных колодцев </t>
  </si>
  <si>
    <t>4.7. Купить и покрыть андулином приямок,заменить сгнившие доски</t>
  </si>
  <si>
    <t>4.8. Ремонт  и очистка желобов д. 2Б и 2В с автовышки. На крыше д.2Б (со стороны офиса и со стороны  магазина залить стыки селиконом или поставить резин прокладки.</t>
  </si>
  <si>
    <t>4.9. Перезарядка огнетушителей по сроку  ОП-4</t>
  </si>
  <si>
    <t>4.10. Непредвиденные расходы.</t>
  </si>
  <si>
    <t>ООО "Юр.комп." Правовой статус"</t>
  </si>
  <si>
    <t>Чеки (ООО "Сеть Связной")</t>
  </si>
  <si>
    <t>1.10.1. Оказание юр.услуг</t>
  </si>
  <si>
    <t>1.10.2. Государственная пошлина</t>
  </si>
  <si>
    <t>Чеки (Почта России)</t>
  </si>
  <si>
    <t>1.14.1. Видеокамера СТ-С2542 (д.2В</t>
  </si>
  <si>
    <t>ООО "ЭУС" + См. Приложение № 5</t>
  </si>
  <si>
    <t>3.5.1. Соль реагент для посыпки тротуаров и дорог</t>
  </si>
  <si>
    <t>4.10.1. Водоснабжение, водоотведение и   отопление, в т.ч.:</t>
  </si>
  <si>
    <t>1.14.2. Взыскание пени</t>
  </si>
  <si>
    <t>АО "Тепловодоканал города Бронницы"</t>
  </si>
  <si>
    <t>2.15.1. Водосчетчик ВСХН-50     д. 2В</t>
  </si>
  <si>
    <t>2.15.2. Метрологическая поверка водосчетчика ДУ-25</t>
  </si>
  <si>
    <t>2.15.3. Метрологическая поверка вычислителя ВТЭ</t>
  </si>
  <si>
    <t xml:space="preserve">2.15.4. Метрологическая поверка термообразователя </t>
  </si>
  <si>
    <t>2.15.5. Замена элемента питания вычислителя 2В</t>
  </si>
  <si>
    <t>2.15.6. Замена элемента питания вычислителя 2Б</t>
  </si>
  <si>
    <t>2.15.7. Замена панели</t>
  </si>
  <si>
    <t>4.5.1.  Возмещение расходов за электроэнергию арендаторами</t>
  </si>
  <si>
    <t>4.5.2. Оплата электроэнергии, потребленной ТСЖ «Север»</t>
  </si>
  <si>
    <t>~Возмещение расходов арендаторами (транзит)</t>
  </si>
  <si>
    <t>~Водоснабжение, водоотведение и отопление (перерасчет)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</si>
</sst>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[Red]\-#,##0.00\ "/>
    <numFmt numFmtId="166" formatCode="_-* #,##0.00&quot;р.&quot;_-;\-* #,##0.00&quot;р.&quot;_-;_-* &quot;-&quot;??&quot;р.&quot;_-;_-@_-"/>
  </numFmts>
  <fonts count="2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6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i/>
      <u/>
      <sz val="8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 applyFill="1" applyBorder="1" applyAlignment="1">
      <alignment vertical="top"/>
    </xf>
    <xf numFmtId="2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2" fontId="1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165" fontId="11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64" fontId="11" fillId="0" borderId="7" xfId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4" fontId="14" fillId="0" borderId="0" xfId="0" applyNumberFormat="1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vertical="top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4" fontId="14" fillId="0" borderId="2" xfId="0" applyNumberFormat="1" applyFont="1" applyFill="1" applyBorder="1" applyAlignment="1">
      <alignment horizontal="right" vertical="top" wrapText="1"/>
    </xf>
    <xf numFmtId="165" fontId="14" fillId="0" borderId="2" xfId="0" applyNumberFormat="1" applyFont="1" applyFill="1" applyBorder="1" applyAlignment="1">
      <alignment horizontal="right" vertical="top" wrapText="1"/>
    </xf>
    <xf numFmtId="0" fontId="9" fillId="0" borderId="3" xfId="0" applyFont="1" applyFill="1" applyBorder="1" applyAlignment="1">
      <alignment horizontal="center" vertical="top" wrapText="1"/>
    </xf>
    <xf numFmtId="166" fontId="23" fillId="0" borderId="0" xfId="0" applyNumberFormat="1" applyFont="1" applyFill="1" applyBorder="1" applyAlignment="1">
      <alignment vertical="top"/>
    </xf>
    <xf numFmtId="43" fontId="1" fillId="0" borderId="0" xfId="0" applyNumberFormat="1" applyFont="1" applyFill="1" applyBorder="1" applyAlignment="1">
      <alignment vertical="top"/>
    </xf>
    <xf numFmtId="165" fontId="11" fillId="0" borderId="7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/>
    </xf>
    <xf numFmtId="165" fontId="11" fillId="0" borderId="7" xfId="0" applyNumberFormat="1" applyFont="1" applyFill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center" vertical="center"/>
    </xf>
    <xf numFmtId="165" fontId="11" fillId="0" borderId="8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right" vertical="top" wrapText="1"/>
    </xf>
    <xf numFmtId="4" fontId="8" fillId="0" borderId="12" xfId="1" applyNumberFormat="1" applyFont="1" applyFill="1" applyBorder="1" applyAlignment="1">
      <alignment horizontal="right" vertical="top"/>
    </xf>
    <xf numFmtId="165" fontId="8" fillId="0" borderId="12" xfId="0" applyNumberFormat="1" applyFont="1" applyFill="1" applyBorder="1" applyAlignment="1">
      <alignment horizontal="right" vertical="top" wrapText="1"/>
    </xf>
    <xf numFmtId="4" fontId="8" fillId="0" borderId="12" xfId="0" applyNumberFormat="1" applyFont="1" applyFill="1" applyBorder="1" applyAlignment="1">
      <alignment horizontal="right" vertical="top"/>
    </xf>
    <xf numFmtId="4" fontId="16" fillId="0" borderId="12" xfId="1" applyNumberFormat="1" applyFont="1" applyFill="1" applyBorder="1" applyAlignment="1">
      <alignment horizontal="right" vertical="top"/>
    </xf>
    <xf numFmtId="4" fontId="12" fillId="0" borderId="12" xfId="0" applyNumberFormat="1" applyFont="1" applyFill="1" applyBorder="1" applyAlignment="1">
      <alignment horizontal="right" vertical="top" wrapText="1"/>
    </xf>
    <xf numFmtId="4" fontId="12" fillId="0" borderId="12" xfId="0" applyNumberFormat="1" applyFont="1" applyFill="1" applyBorder="1" applyAlignment="1">
      <alignment horizontal="right" vertical="top"/>
    </xf>
    <xf numFmtId="4" fontId="17" fillId="0" borderId="12" xfId="1" applyNumberFormat="1" applyFont="1" applyFill="1" applyBorder="1" applyAlignment="1">
      <alignment horizontal="right" vertical="top"/>
    </xf>
    <xf numFmtId="165" fontId="12" fillId="0" borderId="12" xfId="0" applyNumberFormat="1" applyFont="1" applyFill="1" applyBorder="1" applyAlignment="1">
      <alignment horizontal="right" vertical="top"/>
    </xf>
    <xf numFmtId="4" fontId="17" fillId="0" borderId="12" xfId="0" applyNumberFormat="1" applyFont="1" applyFill="1" applyBorder="1" applyAlignment="1">
      <alignment horizontal="right" vertical="top" shrinkToFit="1"/>
    </xf>
    <xf numFmtId="4" fontId="14" fillId="0" borderId="12" xfId="0" applyNumberFormat="1" applyFont="1" applyFill="1" applyBorder="1" applyAlignment="1">
      <alignment horizontal="right" vertical="top"/>
    </xf>
    <xf numFmtId="165" fontId="14" fillId="0" borderId="12" xfId="0" applyNumberFormat="1" applyFont="1" applyFill="1" applyBorder="1" applyAlignment="1">
      <alignment horizontal="right" vertical="top" wrapText="1"/>
    </xf>
    <xf numFmtId="4" fontId="12" fillId="0" borderId="12" xfId="0" applyNumberFormat="1" applyFont="1" applyFill="1" applyBorder="1" applyAlignment="1">
      <alignment vertical="top"/>
    </xf>
    <xf numFmtId="4" fontId="12" fillId="0" borderId="12" xfId="0" applyNumberFormat="1" applyFont="1" applyFill="1" applyBorder="1" applyAlignment="1">
      <alignment horizontal="center" vertical="top"/>
    </xf>
    <xf numFmtId="165" fontId="8" fillId="0" borderId="12" xfId="0" applyNumberFormat="1" applyFont="1" applyFill="1" applyBorder="1" applyAlignment="1">
      <alignment horizontal="right" vertical="top"/>
    </xf>
    <xf numFmtId="4" fontId="19" fillId="0" borderId="12" xfId="0" applyNumberFormat="1" applyFont="1" applyFill="1" applyBorder="1" applyAlignment="1">
      <alignment horizontal="right" vertical="top"/>
    </xf>
    <xf numFmtId="4" fontId="16" fillId="0" borderId="12" xfId="0" applyNumberFormat="1" applyFont="1" applyFill="1" applyBorder="1" applyAlignment="1">
      <alignment horizontal="right" vertical="top" shrinkToFit="1"/>
    </xf>
    <xf numFmtId="4" fontId="16" fillId="0" borderId="12" xfId="0" applyNumberFormat="1" applyFont="1" applyFill="1" applyBorder="1" applyAlignment="1">
      <alignment horizontal="right" vertical="top"/>
    </xf>
    <xf numFmtId="4" fontId="17" fillId="0" borderId="12" xfId="0" applyNumberFormat="1" applyFont="1" applyFill="1" applyBorder="1" applyAlignment="1">
      <alignment horizontal="right" vertical="top"/>
    </xf>
    <xf numFmtId="165" fontId="17" fillId="0" borderId="12" xfId="0" applyNumberFormat="1" applyFont="1" applyFill="1" applyBorder="1" applyAlignment="1">
      <alignment horizontal="right" vertical="top"/>
    </xf>
    <xf numFmtId="0" fontId="8" fillId="0" borderId="13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left" vertical="top"/>
    </xf>
    <xf numFmtId="2" fontId="10" fillId="0" borderId="14" xfId="0" applyNumberFormat="1" applyFont="1" applyFill="1" applyBorder="1" applyAlignment="1">
      <alignment horizontal="center" vertical="top"/>
    </xf>
    <xf numFmtId="0" fontId="10" fillId="0" borderId="14" xfId="0" applyFont="1" applyFill="1" applyBorder="1" applyAlignment="1">
      <alignment horizontal="center" vertical="top"/>
    </xf>
    <xf numFmtId="49" fontId="8" fillId="0" borderId="13" xfId="0" applyNumberFormat="1" applyFont="1" applyFill="1" applyBorder="1" applyAlignment="1">
      <alignment horizontal="left" vertical="top"/>
    </xf>
    <xf numFmtId="0" fontId="22" fillId="0" borderId="14" xfId="0" applyFont="1" applyFill="1" applyBorder="1" applyAlignment="1">
      <alignment horizontal="center" vertical="top"/>
    </xf>
    <xf numFmtId="0" fontId="10" fillId="0" borderId="14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vertical="top" wrapText="1"/>
    </xf>
    <xf numFmtId="0" fontId="17" fillId="0" borderId="13" xfId="0" applyFont="1" applyFill="1" applyBorder="1" applyAlignment="1">
      <alignment horizontal="left" vertical="top" wrapText="1" shrinkToFit="1"/>
    </xf>
    <xf numFmtId="0" fontId="14" fillId="0" borderId="13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vertical="top" wrapText="1"/>
    </xf>
    <xf numFmtId="2" fontId="8" fillId="0" borderId="13" xfId="0" applyNumberFormat="1" applyFont="1" applyFill="1" applyBorder="1" applyAlignment="1">
      <alignment vertical="top" wrapText="1"/>
    </xf>
    <xf numFmtId="0" fontId="21" fillId="0" borderId="14" xfId="0" applyFont="1" applyFill="1" applyBorder="1" applyAlignment="1">
      <alignment horizontal="center" vertical="top"/>
    </xf>
    <xf numFmtId="0" fontId="17" fillId="0" borderId="13" xfId="0" applyFont="1" applyFill="1" applyBorder="1" applyAlignment="1">
      <alignment vertical="top" wrapText="1" shrinkToFi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/>
    </xf>
    <xf numFmtId="0" fontId="17" fillId="0" borderId="15" xfId="0" applyFont="1" applyFill="1" applyBorder="1" applyAlignment="1">
      <alignment horizontal="left" vertical="top" wrapText="1" shrinkToFit="1"/>
    </xf>
    <xf numFmtId="4" fontId="17" fillId="0" borderId="16" xfId="0" applyNumberFormat="1" applyFont="1" applyFill="1" applyBorder="1" applyAlignment="1">
      <alignment horizontal="right" vertical="top"/>
    </xf>
    <xf numFmtId="4" fontId="17" fillId="0" borderId="16" xfId="0" applyNumberFormat="1" applyFont="1" applyFill="1" applyBorder="1" applyAlignment="1">
      <alignment horizontal="right" vertical="top" shrinkToFit="1"/>
    </xf>
    <xf numFmtId="165" fontId="17" fillId="0" borderId="16" xfId="0" applyNumberFormat="1" applyFont="1" applyFill="1" applyBorder="1" applyAlignment="1">
      <alignment horizontal="right" vertical="top"/>
    </xf>
    <xf numFmtId="0" fontId="20" fillId="0" borderId="17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left" vertical="top"/>
    </xf>
    <xf numFmtId="4" fontId="1" fillId="0" borderId="0" xfId="0" applyNumberFormat="1" applyFont="1" applyFill="1" applyBorder="1" applyAlignment="1">
      <alignment horizontal="center" vertical="top"/>
    </xf>
    <xf numFmtId="4" fontId="1" fillId="0" borderId="0" xfId="0" applyNumberFormat="1" applyFont="1" applyFill="1" applyBorder="1" applyAlignment="1">
      <alignment horizontal="center" vertical="top" wrapText="1"/>
    </xf>
    <xf numFmtId="165" fontId="8" fillId="0" borderId="0" xfId="0" applyNumberFormat="1" applyFont="1" applyFill="1" applyBorder="1" applyAlignment="1">
      <alignment horizontal="center" vertical="top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/>
    </xf>
    <xf numFmtId="44" fontId="24" fillId="0" borderId="0" xfId="0" applyNumberFormat="1" applyFont="1" applyFill="1" applyBorder="1" applyAlignment="1">
      <alignment horizontal="right" vertical="top"/>
    </xf>
    <xf numFmtId="0" fontId="19" fillId="0" borderId="0" xfId="0" applyFont="1" applyFill="1" applyBorder="1" applyAlignment="1">
      <alignment horizontal="left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07ED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585659</xdr:colOff>
      <xdr:row>2</xdr:row>
      <xdr:rowOff>38615</xdr:rowOff>
    </xdr:from>
    <xdr:ext cx="184731" cy="264560"/>
    <xdr:sp macro="" textlink="">
      <xdr:nvSpPr>
        <xdr:cNvPr id="2" name="TextBox 1"/>
        <xdr:cNvSpPr txBox="1"/>
      </xdr:nvSpPr>
      <xdr:spPr>
        <a:xfrm>
          <a:off x="7832382" y="411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64" zoomScale="118" zoomScaleNormal="118" zoomScaleSheetLayoutView="140" workbookViewId="0">
      <selection sqref="A1:F75"/>
    </sheetView>
  </sheetViews>
  <sheetFormatPr defaultColWidth="9.140625" defaultRowHeight="15.75" x14ac:dyDescent="0.25"/>
  <cols>
    <col min="1" max="1" width="44.140625" style="3" customWidth="1"/>
    <col min="2" max="2" width="12.5703125" style="8" customWidth="1"/>
    <col min="3" max="3" width="10.7109375" style="2" customWidth="1"/>
    <col min="4" max="4" width="12.5703125" style="2" customWidth="1"/>
    <col min="5" max="5" width="11.42578125" style="4" customWidth="1"/>
    <col min="6" max="6" width="19.85546875" style="5" customWidth="1"/>
    <col min="7" max="7" width="16.7109375" style="1" customWidth="1"/>
    <col min="8" max="16384" width="9.140625" style="1"/>
  </cols>
  <sheetData>
    <row r="1" spans="1:7" s="6" customFormat="1" ht="15" x14ac:dyDescent="0.25">
      <c r="A1" s="86" t="s">
        <v>28</v>
      </c>
      <c r="B1" s="86"/>
      <c r="C1" s="86"/>
      <c r="D1" s="86"/>
      <c r="E1" s="86"/>
      <c r="F1" s="86"/>
    </row>
    <row r="2" spans="1:7" s="7" customFormat="1" ht="14.25" x14ac:dyDescent="0.25">
      <c r="A2" s="87" t="s">
        <v>29</v>
      </c>
      <c r="B2" s="87"/>
      <c r="C2" s="87"/>
      <c r="D2" s="87"/>
      <c r="E2" s="87"/>
      <c r="F2" s="87"/>
    </row>
    <row r="3" spans="1:7" s="6" customFormat="1" ht="15" x14ac:dyDescent="0.25">
      <c r="A3" s="88" t="s">
        <v>24</v>
      </c>
      <c r="B3" s="88"/>
      <c r="C3" s="88"/>
      <c r="D3" s="88"/>
      <c r="E3" s="88"/>
      <c r="F3" s="88"/>
    </row>
    <row r="4" spans="1:7" s="6" customFormat="1" thickBot="1" x14ac:dyDescent="0.3">
      <c r="A4" s="89" t="s">
        <v>44</v>
      </c>
      <c r="B4" s="89"/>
      <c r="C4" s="89"/>
      <c r="D4" s="89"/>
      <c r="E4" s="89"/>
      <c r="F4" s="89"/>
    </row>
    <row r="5" spans="1:7" s="11" customFormat="1" ht="15" customHeight="1" x14ac:dyDescent="0.25">
      <c r="A5" s="84" t="s">
        <v>30</v>
      </c>
      <c r="B5" s="33" t="s">
        <v>31</v>
      </c>
      <c r="C5" s="33" t="s">
        <v>0</v>
      </c>
      <c r="D5" s="33"/>
      <c r="E5" s="10" t="s">
        <v>32</v>
      </c>
      <c r="F5" s="35" t="s">
        <v>33</v>
      </c>
    </row>
    <row r="6" spans="1:7" s="11" customFormat="1" ht="13.5" thickBot="1" x14ac:dyDescent="0.3">
      <c r="A6" s="85"/>
      <c r="B6" s="34"/>
      <c r="C6" s="32" t="s">
        <v>34</v>
      </c>
      <c r="D6" s="12" t="s">
        <v>35</v>
      </c>
      <c r="E6" s="13" t="s">
        <v>36</v>
      </c>
      <c r="F6" s="36"/>
    </row>
    <row r="7" spans="1:7" s="14" customFormat="1" ht="12" thickBot="1" x14ac:dyDescent="0.3">
      <c r="A7" s="23">
        <v>1</v>
      </c>
      <c r="B7" s="24">
        <v>2</v>
      </c>
      <c r="C7" s="24">
        <v>3</v>
      </c>
      <c r="D7" s="24">
        <v>4</v>
      </c>
      <c r="E7" s="24">
        <v>5</v>
      </c>
      <c r="F7" s="25">
        <v>6</v>
      </c>
    </row>
    <row r="8" spans="1:7" s="15" customFormat="1" ht="13.5" x14ac:dyDescent="0.25">
      <c r="A8" s="26" t="s">
        <v>5</v>
      </c>
      <c r="B8" s="27">
        <f>SUM(B9:B26)</f>
        <v>1167053</v>
      </c>
      <c r="C8" s="27">
        <f>SUM(C9:C26)-C19-C20-C24-C25</f>
        <v>22431.68</v>
      </c>
      <c r="D8" s="27">
        <f>SUM(D9:D26)-D19-D20-D24-D25</f>
        <v>1157186.02</v>
      </c>
      <c r="E8" s="28">
        <f>B8-C8-D8</f>
        <v>-12564.699999999953</v>
      </c>
      <c r="F8" s="29"/>
      <c r="G8" s="83"/>
    </row>
    <row r="9" spans="1:7" s="16" customFormat="1" ht="27" x14ac:dyDescent="0.25">
      <c r="A9" s="57" t="s">
        <v>8</v>
      </c>
      <c r="B9" s="37">
        <v>583770</v>
      </c>
      <c r="C9" s="37"/>
      <c r="D9" s="38">
        <v>593257</v>
      </c>
      <c r="E9" s="39">
        <f>B9-C9-D9</f>
        <v>-9487</v>
      </c>
      <c r="F9" s="58"/>
      <c r="G9" s="83"/>
    </row>
    <row r="10" spans="1:7" s="16" customFormat="1" ht="13.5" x14ac:dyDescent="0.25">
      <c r="A10" s="59" t="s">
        <v>9</v>
      </c>
      <c r="B10" s="37">
        <v>53070</v>
      </c>
      <c r="C10" s="37"/>
      <c r="D10" s="38">
        <v>54768</v>
      </c>
      <c r="E10" s="39">
        <f t="shared" ref="E10:E23" si="0">B10-C10-D10</f>
        <v>-1698</v>
      </c>
      <c r="F10" s="58"/>
      <c r="G10" s="83"/>
    </row>
    <row r="11" spans="1:7" s="16" customFormat="1" ht="13.5" x14ac:dyDescent="0.25">
      <c r="A11" s="59" t="s">
        <v>10</v>
      </c>
      <c r="B11" s="37">
        <v>103090</v>
      </c>
      <c r="C11" s="37"/>
      <c r="D11" s="38">
        <v>104384</v>
      </c>
      <c r="E11" s="39">
        <f t="shared" si="0"/>
        <v>-1294</v>
      </c>
      <c r="F11" s="60" t="s">
        <v>25</v>
      </c>
      <c r="G11" s="83"/>
    </row>
    <row r="12" spans="1:7" s="16" customFormat="1" ht="13.5" x14ac:dyDescent="0.25">
      <c r="A12" s="59" t="s">
        <v>23</v>
      </c>
      <c r="B12" s="37">
        <v>208353</v>
      </c>
      <c r="C12" s="37"/>
      <c r="D12" s="38">
        <v>228901.43</v>
      </c>
      <c r="E12" s="39">
        <f t="shared" si="0"/>
        <v>-20548.429999999993</v>
      </c>
      <c r="F12" s="60" t="s">
        <v>25</v>
      </c>
      <c r="G12" s="83"/>
    </row>
    <row r="13" spans="1:7" s="16" customFormat="1" ht="13.5" x14ac:dyDescent="0.25">
      <c r="A13" s="59" t="s">
        <v>11</v>
      </c>
      <c r="B13" s="37">
        <v>36000</v>
      </c>
      <c r="C13" s="37"/>
      <c r="D13" s="38">
        <v>48912.42</v>
      </c>
      <c r="E13" s="39">
        <f t="shared" si="0"/>
        <v>-12912.419999999998</v>
      </c>
      <c r="F13" s="60" t="s">
        <v>25</v>
      </c>
      <c r="G13" s="83"/>
    </row>
    <row r="14" spans="1:7" s="16" customFormat="1" ht="13.5" x14ac:dyDescent="0.25">
      <c r="A14" s="59" t="s">
        <v>12</v>
      </c>
      <c r="B14" s="37">
        <v>53070</v>
      </c>
      <c r="C14" s="37"/>
      <c r="D14" s="38">
        <v>50543</v>
      </c>
      <c r="E14" s="39">
        <f t="shared" si="0"/>
        <v>2527</v>
      </c>
      <c r="F14" s="61"/>
      <c r="G14" s="83"/>
    </row>
    <row r="15" spans="1:7" s="16" customFormat="1" ht="13.5" x14ac:dyDescent="0.25">
      <c r="A15" s="62" t="s">
        <v>13</v>
      </c>
      <c r="B15" s="40">
        <v>10000</v>
      </c>
      <c r="C15" s="40"/>
      <c r="D15" s="40">
        <v>10000</v>
      </c>
      <c r="E15" s="39">
        <f t="shared" si="0"/>
        <v>0</v>
      </c>
      <c r="F15" s="63" t="s">
        <v>73</v>
      </c>
      <c r="G15" s="83"/>
    </row>
    <row r="16" spans="1:7" s="16" customFormat="1" ht="13.5" x14ac:dyDescent="0.25">
      <c r="A16" s="59" t="s">
        <v>21</v>
      </c>
      <c r="B16" s="37">
        <v>6500</v>
      </c>
      <c r="C16" s="40"/>
      <c r="D16" s="37">
        <v>6500</v>
      </c>
      <c r="E16" s="39">
        <f t="shared" si="0"/>
        <v>0</v>
      </c>
      <c r="F16" s="63" t="s">
        <v>73</v>
      </c>
      <c r="G16" s="83"/>
    </row>
    <row r="17" spans="1:7" s="16" customFormat="1" ht="13.5" x14ac:dyDescent="0.25">
      <c r="A17" s="59" t="s">
        <v>14</v>
      </c>
      <c r="B17" s="40">
        <v>10000</v>
      </c>
      <c r="C17" s="40">
        <v>8150</v>
      </c>
      <c r="D17" s="40"/>
      <c r="E17" s="39">
        <f t="shared" si="0"/>
        <v>1850</v>
      </c>
      <c r="F17" s="61" t="s">
        <v>26</v>
      </c>
      <c r="G17" s="83"/>
    </row>
    <row r="18" spans="1:7" s="16" customFormat="1" ht="13.5" x14ac:dyDescent="0.25">
      <c r="A18" s="57" t="s">
        <v>43</v>
      </c>
      <c r="B18" s="37">
        <v>15000</v>
      </c>
      <c r="C18" s="40"/>
      <c r="D18" s="41">
        <f>D19+D20</f>
        <v>30718</v>
      </c>
      <c r="E18" s="39">
        <f t="shared" si="0"/>
        <v>-15718</v>
      </c>
      <c r="F18" s="64"/>
      <c r="G18" s="83"/>
    </row>
    <row r="19" spans="1:7" s="16" customFormat="1" ht="22.5" x14ac:dyDescent="0.25">
      <c r="A19" s="65" t="s">
        <v>74</v>
      </c>
      <c r="B19" s="42"/>
      <c r="C19" s="43"/>
      <c r="D19" s="44">
        <v>25000</v>
      </c>
      <c r="E19" s="39"/>
      <c r="F19" s="64" t="s">
        <v>72</v>
      </c>
      <c r="G19" s="83"/>
    </row>
    <row r="20" spans="1:7" s="16" customFormat="1" ht="13.5" x14ac:dyDescent="0.25">
      <c r="A20" s="65" t="s">
        <v>75</v>
      </c>
      <c r="B20" s="42"/>
      <c r="C20" s="43"/>
      <c r="D20" s="44">
        <v>5718</v>
      </c>
      <c r="E20" s="39"/>
      <c r="F20" s="60" t="s">
        <v>25</v>
      </c>
      <c r="G20" s="83"/>
    </row>
    <row r="21" spans="1:7" s="16" customFormat="1" ht="27" x14ac:dyDescent="0.25">
      <c r="A21" s="57" t="s">
        <v>22</v>
      </c>
      <c r="B21" s="37">
        <v>2500</v>
      </c>
      <c r="C21" s="37">
        <v>2897.68</v>
      </c>
      <c r="D21" s="40"/>
      <c r="E21" s="39">
        <f t="shared" si="0"/>
        <v>-397.67999999999984</v>
      </c>
      <c r="F21" s="61" t="s">
        <v>76</v>
      </c>
      <c r="G21" s="83"/>
    </row>
    <row r="22" spans="1:7" s="16" customFormat="1" ht="13.5" x14ac:dyDescent="0.25">
      <c r="A22" s="59" t="s">
        <v>45</v>
      </c>
      <c r="B22" s="40">
        <v>20700</v>
      </c>
      <c r="C22" s="37"/>
      <c r="D22" s="37">
        <v>20700</v>
      </c>
      <c r="E22" s="39">
        <f t="shared" si="0"/>
        <v>0</v>
      </c>
      <c r="F22" s="61" t="s">
        <v>3</v>
      </c>
      <c r="G22" s="83"/>
    </row>
    <row r="23" spans="1:7" s="16" customFormat="1" ht="13.5" x14ac:dyDescent="0.25">
      <c r="A23" s="59" t="s">
        <v>46</v>
      </c>
      <c r="B23" s="40">
        <v>10000</v>
      </c>
      <c r="C23" s="40">
        <f>C24+C25</f>
        <v>7049</v>
      </c>
      <c r="D23" s="40">
        <f>D24+D25</f>
        <v>8500</v>
      </c>
      <c r="E23" s="39">
        <f t="shared" si="0"/>
        <v>-5549</v>
      </c>
      <c r="F23" s="61"/>
      <c r="G23" s="83"/>
    </row>
    <row r="24" spans="1:7" s="9" customFormat="1" ht="25.5" x14ac:dyDescent="0.25">
      <c r="A24" s="65" t="s">
        <v>47</v>
      </c>
      <c r="B24" s="43"/>
      <c r="C24" s="43"/>
      <c r="D24" s="43">
        <v>8500</v>
      </c>
      <c r="E24" s="45"/>
      <c r="F24" s="64" t="s">
        <v>2</v>
      </c>
      <c r="G24" s="83"/>
    </row>
    <row r="25" spans="1:7" s="9" customFormat="1" ht="13.5" x14ac:dyDescent="0.25">
      <c r="A25" s="66" t="s">
        <v>48</v>
      </c>
      <c r="B25" s="43"/>
      <c r="C25" s="43">
        <v>7049</v>
      </c>
      <c r="D25" s="43"/>
      <c r="E25" s="45"/>
      <c r="F25" s="61" t="s">
        <v>26</v>
      </c>
      <c r="G25" s="83"/>
    </row>
    <row r="26" spans="1:7" s="16" customFormat="1" ht="13.5" x14ac:dyDescent="0.25">
      <c r="A26" s="59" t="s">
        <v>49</v>
      </c>
      <c r="B26" s="40">
        <v>55000</v>
      </c>
      <c r="C26" s="37">
        <f>C27+C28</f>
        <v>4335</v>
      </c>
      <c r="D26" s="37">
        <f>D27+D28</f>
        <v>2.17</v>
      </c>
      <c r="E26" s="39">
        <f t="shared" ref="E26" si="1">B26-C26-D26</f>
        <v>50662.83</v>
      </c>
      <c r="F26" s="61"/>
      <c r="G26" s="83"/>
    </row>
    <row r="27" spans="1:7" s="16" customFormat="1" ht="13.5" x14ac:dyDescent="0.25">
      <c r="A27" s="67" t="s">
        <v>77</v>
      </c>
      <c r="B27" s="40"/>
      <c r="C27" s="42">
        <v>4335</v>
      </c>
      <c r="D27" s="46"/>
      <c r="E27" s="39"/>
      <c r="F27" s="61" t="s">
        <v>26</v>
      </c>
      <c r="G27" s="83"/>
    </row>
    <row r="28" spans="1:7" s="16" customFormat="1" ht="13.5" x14ac:dyDescent="0.25">
      <c r="A28" s="67" t="s">
        <v>81</v>
      </c>
      <c r="B28" s="40"/>
      <c r="C28" s="46"/>
      <c r="D28" s="46">
        <v>2.17</v>
      </c>
      <c r="E28" s="39"/>
      <c r="F28" s="60" t="s">
        <v>25</v>
      </c>
      <c r="G28" s="83"/>
    </row>
    <row r="29" spans="1:7" s="9" customFormat="1" ht="25.5" x14ac:dyDescent="0.25">
      <c r="A29" s="68" t="s">
        <v>6</v>
      </c>
      <c r="B29" s="47">
        <f>SUM(B30:B44)</f>
        <v>1367436</v>
      </c>
      <c r="C29" s="47">
        <f>SUM(C30:C44)</f>
        <v>26064</v>
      </c>
      <c r="D29" s="47">
        <f>SUM(D30:D44)</f>
        <v>1069150.02</v>
      </c>
      <c r="E29" s="48">
        <f t="shared" ref="E29:E57" si="2">B29-C29-D29</f>
        <v>272221.98</v>
      </c>
      <c r="F29" s="61"/>
      <c r="G29" s="83"/>
    </row>
    <row r="30" spans="1:7" s="16" customFormat="1" ht="13.5" x14ac:dyDescent="0.25">
      <c r="A30" s="59" t="s">
        <v>15</v>
      </c>
      <c r="B30" s="40">
        <v>449735</v>
      </c>
      <c r="C30" s="40"/>
      <c r="D30" s="38">
        <v>491421.42</v>
      </c>
      <c r="E30" s="39">
        <f t="shared" si="2"/>
        <v>-41686.419999999984</v>
      </c>
      <c r="F30" s="61"/>
      <c r="G30" s="83"/>
    </row>
    <row r="31" spans="1:7" s="16" customFormat="1" ht="13.5" x14ac:dyDescent="0.25">
      <c r="A31" s="69" t="s">
        <v>50</v>
      </c>
      <c r="B31" s="40">
        <v>40885</v>
      </c>
      <c r="C31" s="40"/>
      <c r="D31" s="38">
        <v>55057</v>
      </c>
      <c r="E31" s="39">
        <f t="shared" si="2"/>
        <v>-14172</v>
      </c>
      <c r="F31" s="61"/>
      <c r="G31" s="83"/>
    </row>
    <row r="32" spans="1:7" s="16" customFormat="1" ht="13.5" x14ac:dyDescent="0.25">
      <c r="A32" s="69" t="s">
        <v>51</v>
      </c>
      <c r="B32" s="40">
        <v>40885</v>
      </c>
      <c r="C32" s="40"/>
      <c r="D32" s="38">
        <v>10214</v>
      </c>
      <c r="E32" s="39">
        <f t="shared" si="2"/>
        <v>30671</v>
      </c>
      <c r="F32" s="61"/>
      <c r="G32" s="83"/>
    </row>
    <row r="33" spans="1:7" s="16" customFormat="1" ht="13.5" x14ac:dyDescent="0.25">
      <c r="A33" s="69" t="s">
        <v>52</v>
      </c>
      <c r="B33" s="40">
        <v>79417</v>
      </c>
      <c r="C33" s="40"/>
      <c r="D33" s="38">
        <v>85991</v>
      </c>
      <c r="E33" s="39">
        <f t="shared" si="2"/>
        <v>-6574</v>
      </c>
      <c r="F33" s="60" t="s">
        <v>25</v>
      </c>
      <c r="G33" s="83"/>
    </row>
    <row r="34" spans="1:7" s="16" customFormat="1" ht="13.5" x14ac:dyDescent="0.25">
      <c r="A34" s="69" t="s">
        <v>53</v>
      </c>
      <c r="B34" s="40">
        <v>160514</v>
      </c>
      <c r="C34" s="40"/>
      <c r="D34" s="38">
        <v>206768.60000000003</v>
      </c>
      <c r="E34" s="39">
        <f t="shared" si="2"/>
        <v>-46254.600000000035</v>
      </c>
      <c r="F34" s="60" t="s">
        <v>25</v>
      </c>
      <c r="G34" s="83"/>
    </row>
    <row r="35" spans="1:7" s="16" customFormat="1" ht="27" x14ac:dyDescent="0.25">
      <c r="A35" s="69" t="s">
        <v>55</v>
      </c>
      <c r="B35" s="37">
        <v>80000</v>
      </c>
      <c r="C35" s="37">
        <v>700</v>
      </c>
      <c r="D35" s="37">
        <v>15000</v>
      </c>
      <c r="E35" s="39">
        <f t="shared" si="2"/>
        <v>64300</v>
      </c>
      <c r="F35" s="64" t="s">
        <v>40</v>
      </c>
      <c r="G35" s="83"/>
    </row>
    <row r="36" spans="1:7" s="16" customFormat="1" ht="40.5" x14ac:dyDescent="0.25">
      <c r="A36" s="69" t="s">
        <v>54</v>
      </c>
      <c r="B36" s="37">
        <v>82000</v>
      </c>
      <c r="C36" s="37">
        <v>3010</v>
      </c>
      <c r="D36" s="37"/>
      <c r="E36" s="39">
        <f>B36-C36-D36</f>
        <v>78990</v>
      </c>
      <c r="F36" s="61" t="s">
        <v>26</v>
      </c>
      <c r="G36" s="83"/>
    </row>
    <row r="37" spans="1:7" s="16" customFormat="1" ht="13.5" x14ac:dyDescent="0.25">
      <c r="A37" s="59" t="s">
        <v>16</v>
      </c>
      <c r="B37" s="40">
        <v>37000</v>
      </c>
      <c r="C37" s="37"/>
      <c r="D37" s="37">
        <v>37000</v>
      </c>
      <c r="E37" s="39">
        <f t="shared" si="2"/>
        <v>0</v>
      </c>
      <c r="F37" s="64" t="s">
        <v>1</v>
      </c>
      <c r="G37" s="83"/>
    </row>
    <row r="38" spans="1:7" s="16" customFormat="1" ht="13.5" x14ac:dyDescent="0.25">
      <c r="A38" s="59" t="s">
        <v>56</v>
      </c>
      <c r="B38" s="40">
        <v>7000</v>
      </c>
      <c r="C38" s="37"/>
      <c r="D38" s="37"/>
      <c r="E38" s="39">
        <f t="shared" si="2"/>
        <v>7000</v>
      </c>
      <c r="F38" s="64"/>
      <c r="G38" s="83"/>
    </row>
    <row r="39" spans="1:7" s="16" customFormat="1" ht="22.5" x14ac:dyDescent="0.25">
      <c r="A39" s="59" t="s">
        <v>57</v>
      </c>
      <c r="B39" s="40">
        <v>15000</v>
      </c>
      <c r="C39" s="37">
        <v>0</v>
      </c>
      <c r="D39" s="37">
        <v>7410</v>
      </c>
      <c r="E39" s="39">
        <f t="shared" si="2"/>
        <v>7590</v>
      </c>
      <c r="F39" s="64" t="s">
        <v>42</v>
      </c>
      <c r="G39" s="83"/>
    </row>
    <row r="40" spans="1:7" s="16" customFormat="1" ht="13.5" x14ac:dyDescent="0.25">
      <c r="A40" s="57" t="s">
        <v>58</v>
      </c>
      <c r="B40" s="40">
        <v>9000</v>
      </c>
      <c r="C40" s="37"/>
      <c r="D40" s="37"/>
      <c r="E40" s="39">
        <f t="shared" si="2"/>
        <v>9000</v>
      </c>
      <c r="F40" s="64"/>
      <c r="G40" s="83"/>
    </row>
    <row r="41" spans="1:7" s="16" customFormat="1" ht="27" x14ac:dyDescent="0.25">
      <c r="A41" s="57" t="s">
        <v>59</v>
      </c>
      <c r="B41" s="37">
        <v>104000</v>
      </c>
      <c r="C41" s="37"/>
      <c r="D41" s="37">
        <f>34000+34000+35000</f>
        <v>103000</v>
      </c>
      <c r="E41" s="39">
        <f t="shared" si="2"/>
        <v>1000</v>
      </c>
      <c r="F41" s="61" t="s">
        <v>3</v>
      </c>
      <c r="G41" s="83"/>
    </row>
    <row r="42" spans="1:7" s="16" customFormat="1" ht="27" x14ac:dyDescent="0.25">
      <c r="A42" s="70" t="s">
        <v>60</v>
      </c>
      <c r="B42" s="40">
        <v>92000</v>
      </c>
      <c r="C42" s="40"/>
      <c r="D42" s="37">
        <v>0</v>
      </c>
      <c r="E42" s="39">
        <f t="shared" si="2"/>
        <v>92000</v>
      </c>
      <c r="F42" s="61"/>
      <c r="G42" s="83"/>
    </row>
    <row r="43" spans="1:7" s="16" customFormat="1" ht="27" x14ac:dyDescent="0.25">
      <c r="A43" s="69" t="s">
        <v>62</v>
      </c>
      <c r="B43" s="37">
        <v>30000</v>
      </c>
      <c r="C43" s="40"/>
      <c r="D43" s="40">
        <f>10000+20000</f>
        <v>30000</v>
      </c>
      <c r="E43" s="39">
        <f t="shared" si="2"/>
        <v>0</v>
      </c>
      <c r="F43" s="61" t="s">
        <v>3</v>
      </c>
      <c r="G43" s="83"/>
    </row>
    <row r="44" spans="1:7" s="9" customFormat="1" ht="13.5" x14ac:dyDescent="0.25">
      <c r="A44" s="69" t="s">
        <v>61</v>
      </c>
      <c r="B44" s="40">
        <v>140000</v>
      </c>
      <c r="C44" s="40">
        <f>SUM(C45:C51)</f>
        <v>22354</v>
      </c>
      <c r="D44" s="40">
        <f>SUM(D45:D51)</f>
        <v>27288</v>
      </c>
      <c r="E44" s="39">
        <f t="shared" si="2"/>
        <v>90358</v>
      </c>
      <c r="F44" s="61"/>
      <c r="G44" s="83"/>
    </row>
    <row r="45" spans="1:7" s="9" customFormat="1" ht="22.5" x14ac:dyDescent="0.25">
      <c r="A45" s="66" t="s">
        <v>83</v>
      </c>
      <c r="B45" s="40"/>
      <c r="C45" s="49">
        <v>22354</v>
      </c>
      <c r="D45" s="50"/>
      <c r="E45" s="39"/>
      <c r="F45" s="64" t="s">
        <v>78</v>
      </c>
      <c r="G45" s="83"/>
    </row>
    <row r="46" spans="1:7" s="9" customFormat="1" ht="25.5" x14ac:dyDescent="0.25">
      <c r="A46" s="66" t="s">
        <v>84</v>
      </c>
      <c r="B46" s="40"/>
      <c r="C46" s="43"/>
      <c r="D46" s="49">
        <v>6238</v>
      </c>
      <c r="E46" s="39"/>
      <c r="F46" s="64" t="s">
        <v>1</v>
      </c>
      <c r="G46" s="83"/>
    </row>
    <row r="47" spans="1:7" s="9" customFormat="1" ht="27.75" customHeight="1" x14ac:dyDescent="0.25">
      <c r="A47" s="66" t="s">
        <v>85</v>
      </c>
      <c r="B47" s="40"/>
      <c r="C47" s="43"/>
      <c r="D47" s="49">
        <v>7125</v>
      </c>
      <c r="E47" s="39"/>
      <c r="F47" s="64" t="s">
        <v>1</v>
      </c>
      <c r="G47" s="83"/>
    </row>
    <row r="48" spans="1:7" s="9" customFormat="1" ht="25.5" x14ac:dyDescent="0.25">
      <c r="A48" s="66" t="s">
        <v>86</v>
      </c>
      <c r="B48" s="40"/>
      <c r="C48" s="43"/>
      <c r="D48" s="49">
        <v>2915</v>
      </c>
      <c r="E48" s="39"/>
      <c r="F48" s="64" t="s">
        <v>1</v>
      </c>
      <c r="G48" s="83"/>
    </row>
    <row r="49" spans="1:7" s="9" customFormat="1" ht="17.25" customHeight="1" x14ac:dyDescent="0.25">
      <c r="A49" s="66" t="s">
        <v>87</v>
      </c>
      <c r="B49" s="40"/>
      <c r="C49" s="43"/>
      <c r="D49" s="49">
        <v>3405</v>
      </c>
      <c r="E49" s="39"/>
      <c r="F49" s="64" t="s">
        <v>1</v>
      </c>
      <c r="G49" s="83"/>
    </row>
    <row r="50" spans="1:7" s="9" customFormat="1" ht="17.25" customHeight="1" x14ac:dyDescent="0.25">
      <c r="A50" s="66" t="s">
        <v>88</v>
      </c>
      <c r="B50" s="40"/>
      <c r="C50" s="43"/>
      <c r="D50" s="49">
        <v>3405</v>
      </c>
      <c r="E50" s="39"/>
      <c r="F50" s="64" t="s">
        <v>1</v>
      </c>
      <c r="G50" s="83"/>
    </row>
    <row r="51" spans="1:7" s="9" customFormat="1" ht="17.25" customHeight="1" x14ac:dyDescent="0.25">
      <c r="A51" s="66" t="s">
        <v>89</v>
      </c>
      <c r="B51" s="40"/>
      <c r="C51" s="43"/>
      <c r="D51" s="49">
        <v>4200</v>
      </c>
      <c r="E51" s="39"/>
      <c r="F51" s="64" t="s">
        <v>1</v>
      </c>
      <c r="G51" s="83"/>
    </row>
    <row r="52" spans="1:7" s="17" customFormat="1" ht="25.5" x14ac:dyDescent="0.25">
      <c r="A52" s="68" t="s">
        <v>4</v>
      </c>
      <c r="B52" s="47">
        <f>B53+B54+B55+B56+B57</f>
        <v>76428.2</v>
      </c>
      <c r="C52" s="47">
        <f>SUM(C53:C57)</f>
        <v>12455.119999999999</v>
      </c>
      <c r="D52" s="47">
        <f>SUM(D53:D57)</f>
        <v>0</v>
      </c>
      <c r="E52" s="48">
        <f t="shared" si="2"/>
        <v>63973.08</v>
      </c>
      <c r="F52" s="71"/>
      <c r="G52" s="83"/>
    </row>
    <row r="53" spans="1:7" s="15" customFormat="1" ht="13.5" x14ac:dyDescent="0.25">
      <c r="A53" s="59" t="s">
        <v>17</v>
      </c>
      <c r="B53" s="40">
        <v>6000</v>
      </c>
      <c r="C53" s="37">
        <v>3585</v>
      </c>
      <c r="D53" s="37"/>
      <c r="E53" s="39">
        <f t="shared" si="2"/>
        <v>2415</v>
      </c>
      <c r="F53" s="61" t="s">
        <v>26</v>
      </c>
      <c r="G53" s="83"/>
    </row>
    <row r="54" spans="1:7" s="15" customFormat="1" ht="13.5" x14ac:dyDescent="0.25">
      <c r="A54" s="59" t="s">
        <v>18</v>
      </c>
      <c r="B54" s="40">
        <v>8000</v>
      </c>
      <c r="C54" s="37">
        <v>3779</v>
      </c>
      <c r="D54" s="37"/>
      <c r="E54" s="39">
        <f t="shared" si="2"/>
        <v>4221</v>
      </c>
      <c r="F54" s="61" t="s">
        <v>26</v>
      </c>
      <c r="G54" s="83"/>
    </row>
    <row r="55" spans="1:7" s="15" customFormat="1" ht="13.5" x14ac:dyDescent="0.25">
      <c r="A55" s="59" t="s">
        <v>19</v>
      </c>
      <c r="B55" s="40">
        <v>3000</v>
      </c>
      <c r="C55" s="40">
        <v>2991.12</v>
      </c>
      <c r="D55" s="40"/>
      <c r="E55" s="39">
        <f t="shared" si="2"/>
        <v>8.8800000000001091</v>
      </c>
      <c r="F55" s="61" t="s">
        <v>26</v>
      </c>
      <c r="G55" s="83"/>
    </row>
    <row r="56" spans="1:7" s="21" customFormat="1" ht="13.5" x14ac:dyDescent="0.25">
      <c r="A56" s="57" t="s">
        <v>63</v>
      </c>
      <c r="B56" s="40">
        <v>500</v>
      </c>
      <c r="C56" s="40"/>
      <c r="D56" s="40"/>
      <c r="E56" s="39">
        <f t="shared" si="2"/>
        <v>500</v>
      </c>
      <c r="F56" s="61" t="s">
        <v>26</v>
      </c>
      <c r="G56" s="83"/>
    </row>
    <row r="57" spans="1:7" s="21" customFormat="1" ht="13.5" x14ac:dyDescent="0.25">
      <c r="A57" s="69" t="s">
        <v>64</v>
      </c>
      <c r="B57" s="37">
        <v>58928.2</v>
      </c>
      <c r="C57" s="40">
        <f>C58</f>
        <v>2100</v>
      </c>
      <c r="D57" s="40">
        <f>D58</f>
        <v>0</v>
      </c>
      <c r="E57" s="39">
        <f t="shared" si="2"/>
        <v>56828.2</v>
      </c>
      <c r="F57" s="64"/>
      <c r="G57" s="83"/>
    </row>
    <row r="58" spans="1:7" s="21" customFormat="1" ht="25.5" x14ac:dyDescent="0.25">
      <c r="A58" s="66" t="s">
        <v>79</v>
      </c>
      <c r="B58" s="37"/>
      <c r="C58" s="43">
        <v>2100</v>
      </c>
      <c r="D58" s="43"/>
      <c r="E58" s="51"/>
      <c r="F58" s="61" t="s">
        <v>26</v>
      </c>
      <c r="G58" s="83"/>
    </row>
    <row r="59" spans="1:7" s="9" customFormat="1" ht="25.5" x14ac:dyDescent="0.25">
      <c r="A59" s="68" t="s">
        <v>7</v>
      </c>
      <c r="B59" s="47">
        <f>SUM(B60:B74)</f>
        <v>373100</v>
      </c>
      <c r="C59" s="47">
        <f>SUM(C60:C72)-C65-C66</f>
        <v>0</v>
      </c>
      <c r="D59" s="47">
        <f>SUM(D60:D71)-D65-D66</f>
        <v>299675.48</v>
      </c>
      <c r="E59" s="48">
        <f t="shared" ref="E59" si="3">B59-C59-D59</f>
        <v>73424.520000000019</v>
      </c>
      <c r="F59" s="61"/>
      <c r="G59" s="83"/>
    </row>
    <row r="60" spans="1:7" s="15" customFormat="1" ht="13.5" x14ac:dyDescent="0.25">
      <c r="A60" s="59" t="s">
        <v>38</v>
      </c>
      <c r="B60" s="40">
        <v>18000</v>
      </c>
      <c r="C60" s="40"/>
      <c r="D60" s="37">
        <v>17136</v>
      </c>
      <c r="E60" s="39">
        <f t="shared" ref="E60:E71" si="4">B60-C60-D60</f>
        <v>864</v>
      </c>
      <c r="F60" s="61"/>
      <c r="G60" s="83"/>
    </row>
    <row r="61" spans="1:7" s="15" customFormat="1" ht="13.5" x14ac:dyDescent="0.25">
      <c r="A61" s="59" t="s">
        <v>20</v>
      </c>
      <c r="B61" s="40">
        <v>80000</v>
      </c>
      <c r="C61" s="40"/>
      <c r="D61" s="37">
        <v>0</v>
      </c>
      <c r="E61" s="39">
        <f t="shared" si="4"/>
        <v>80000</v>
      </c>
      <c r="F61" s="61"/>
      <c r="G61" s="83"/>
    </row>
    <row r="62" spans="1:7" s="15" customFormat="1" ht="27" x14ac:dyDescent="0.25">
      <c r="A62" s="69" t="s">
        <v>39</v>
      </c>
      <c r="B62" s="40">
        <v>45000</v>
      </c>
      <c r="C62" s="37"/>
      <c r="D62" s="37">
        <v>0</v>
      </c>
      <c r="E62" s="39">
        <f t="shared" si="4"/>
        <v>45000</v>
      </c>
      <c r="F62" s="61"/>
      <c r="G62" s="83"/>
    </row>
    <row r="63" spans="1:7" s="15" customFormat="1" ht="13.5" x14ac:dyDescent="0.25">
      <c r="A63" s="69" t="s">
        <v>65</v>
      </c>
      <c r="B63" s="40">
        <v>1000</v>
      </c>
      <c r="C63" s="40"/>
      <c r="D63" s="37"/>
      <c r="E63" s="39">
        <f t="shared" si="4"/>
        <v>1000</v>
      </c>
      <c r="F63" s="61"/>
      <c r="G63" s="83"/>
    </row>
    <row r="64" spans="1:7" s="15" customFormat="1" ht="13.5" x14ac:dyDescent="0.25">
      <c r="A64" s="69" t="s">
        <v>66</v>
      </c>
      <c r="B64" s="40">
        <v>58000</v>
      </c>
      <c r="C64" s="40"/>
      <c r="D64" s="37">
        <f>D65+D66</f>
        <v>243640.72999999998</v>
      </c>
      <c r="E64" s="39">
        <f t="shared" si="4"/>
        <v>-185640.72999999998</v>
      </c>
      <c r="F64" s="61" t="s">
        <v>27</v>
      </c>
      <c r="G64" s="83"/>
    </row>
    <row r="65" spans="1:7" s="21" customFormat="1" ht="25.5" x14ac:dyDescent="0.25">
      <c r="A65" s="67" t="s">
        <v>90</v>
      </c>
      <c r="B65" s="52"/>
      <c r="C65" s="43"/>
      <c r="D65" s="42">
        <v>182674.33</v>
      </c>
      <c r="E65" s="39"/>
      <c r="F65" s="61" t="s">
        <v>41</v>
      </c>
      <c r="G65" s="83"/>
    </row>
    <row r="66" spans="1:7" s="21" customFormat="1" ht="25.5" x14ac:dyDescent="0.25">
      <c r="A66" s="66" t="s">
        <v>91</v>
      </c>
      <c r="B66" s="52"/>
      <c r="C66" s="43"/>
      <c r="D66" s="42">
        <v>60966.400000000001</v>
      </c>
      <c r="E66" s="39"/>
      <c r="F66" s="61"/>
      <c r="G66" s="83"/>
    </row>
    <row r="67" spans="1:7" s="15" customFormat="1" ht="13.5" x14ac:dyDescent="0.25">
      <c r="A67" s="69" t="s">
        <v>67</v>
      </c>
      <c r="B67" s="40">
        <v>30000</v>
      </c>
      <c r="C67" s="40"/>
      <c r="D67" s="40">
        <v>15000</v>
      </c>
      <c r="E67" s="39">
        <f t="shared" si="4"/>
        <v>15000</v>
      </c>
      <c r="F67" s="61" t="s">
        <v>3</v>
      </c>
      <c r="G67" s="83"/>
    </row>
    <row r="68" spans="1:7" s="15" customFormat="1" ht="27" x14ac:dyDescent="0.25">
      <c r="A68" s="57" t="s">
        <v>68</v>
      </c>
      <c r="B68" s="40">
        <v>14500</v>
      </c>
      <c r="C68" s="40"/>
      <c r="D68" s="53"/>
      <c r="E68" s="39">
        <f t="shared" si="4"/>
        <v>14500</v>
      </c>
      <c r="F68" s="61"/>
      <c r="G68" s="83"/>
    </row>
    <row r="69" spans="1:7" s="15" customFormat="1" ht="54" x14ac:dyDescent="0.25">
      <c r="A69" s="57" t="s">
        <v>69</v>
      </c>
      <c r="B69" s="40">
        <v>30000</v>
      </c>
      <c r="C69" s="40"/>
      <c r="D69" s="53"/>
      <c r="E69" s="39">
        <f t="shared" si="4"/>
        <v>30000</v>
      </c>
      <c r="F69" s="61"/>
      <c r="G69" s="83"/>
    </row>
    <row r="70" spans="1:7" s="15" customFormat="1" ht="13.5" x14ac:dyDescent="0.25">
      <c r="A70" s="69" t="s">
        <v>70</v>
      </c>
      <c r="B70" s="40">
        <v>1600</v>
      </c>
      <c r="C70" s="37"/>
      <c r="D70" s="40"/>
      <c r="E70" s="39">
        <f t="shared" si="4"/>
        <v>1600</v>
      </c>
      <c r="F70" s="61"/>
      <c r="G70" s="83"/>
    </row>
    <row r="71" spans="1:7" s="15" customFormat="1" ht="13.5" x14ac:dyDescent="0.25">
      <c r="A71" s="69" t="s">
        <v>71</v>
      </c>
      <c r="B71" s="40">
        <v>95000</v>
      </c>
      <c r="C71" s="37"/>
      <c r="D71" s="40">
        <f>D73+D74</f>
        <v>23898.75</v>
      </c>
      <c r="E71" s="39">
        <f t="shared" si="4"/>
        <v>71101.25</v>
      </c>
      <c r="F71" s="61"/>
      <c r="G71" s="83"/>
    </row>
    <row r="72" spans="1:7" s="18" customFormat="1" ht="25.5" x14ac:dyDescent="0.25">
      <c r="A72" s="72" t="s">
        <v>80</v>
      </c>
      <c r="B72" s="53"/>
      <c r="C72" s="54"/>
      <c r="D72" s="55">
        <f>D73+D74</f>
        <v>23898.75</v>
      </c>
      <c r="E72" s="39"/>
      <c r="F72" s="73" t="s">
        <v>82</v>
      </c>
      <c r="G72" s="83"/>
    </row>
    <row r="73" spans="1:7" s="22" customFormat="1" ht="13.5" x14ac:dyDescent="0.25">
      <c r="A73" s="67" t="s">
        <v>92</v>
      </c>
      <c r="B73" s="55"/>
      <c r="C73" s="55"/>
      <c r="D73" s="46">
        <v>2824.92</v>
      </c>
      <c r="E73" s="56"/>
      <c r="F73" s="74"/>
      <c r="G73" s="83"/>
    </row>
    <row r="74" spans="1:7" s="22" customFormat="1" ht="26.25" thickBot="1" x14ac:dyDescent="0.3">
      <c r="A74" s="75" t="s">
        <v>93</v>
      </c>
      <c r="B74" s="76"/>
      <c r="C74" s="76"/>
      <c r="D74" s="77">
        <v>21073.83</v>
      </c>
      <c r="E74" s="78"/>
      <c r="F74" s="79"/>
      <c r="G74" s="83"/>
    </row>
    <row r="75" spans="1:7" s="19" customFormat="1" ht="13.5" x14ac:dyDescent="0.25">
      <c r="A75" s="90" t="s">
        <v>37</v>
      </c>
      <c r="B75" s="91">
        <f>B8+B29+B52+B59</f>
        <v>2984017.2</v>
      </c>
      <c r="C75" s="91">
        <f>C8+C29+C52+C59</f>
        <v>60950.8</v>
      </c>
      <c r="D75" s="91">
        <f>D8+D29+D52+D59</f>
        <v>2526011.52</v>
      </c>
      <c r="E75" s="91">
        <f>E8+E29+E52+E59</f>
        <v>397054.88000000006</v>
      </c>
      <c r="F75" s="92"/>
      <c r="G75" s="20"/>
    </row>
    <row r="76" spans="1:7" x14ac:dyDescent="0.25">
      <c r="A76" s="80"/>
      <c r="B76" s="81"/>
      <c r="C76" s="82"/>
      <c r="D76" s="82"/>
      <c r="G76" s="30"/>
    </row>
    <row r="78" spans="1:7" x14ac:dyDescent="0.25">
      <c r="G78" s="31"/>
    </row>
  </sheetData>
  <mergeCells count="8">
    <mergeCell ref="A5:A6"/>
    <mergeCell ref="B5:B6"/>
    <mergeCell ref="C5:D5"/>
    <mergeCell ref="F5:F6"/>
    <mergeCell ref="A1:F1"/>
    <mergeCell ref="A2:F2"/>
    <mergeCell ref="A3:F3"/>
    <mergeCell ref="A4:F4"/>
  </mergeCells>
  <printOptions horizontalCentered="1"/>
  <pageMargins left="0.19685039370078741" right="0.19685039370078741" top="0.19685039370078741" bottom="0.39370078740157483" header="0" footer="0.19685039370078741"/>
  <pageSetup paperSize="9" scale="115" fitToHeight="5" orientation="landscape" verticalDpi="300" r:id="rId1"/>
  <headerFooter>
    <oddFooter>&amp;CПриложение №4&amp;R&amp;P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</vt:lpstr>
      <vt:lpstr>пр!Заголовки_для_печати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2023-02-27T18:11:18Z</cp:lastPrinted>
  <dcterms:created xsi:type="dcterms:W3CDTF">2017-02-19T18:04:28Z</dcterms:created>
  <dcterms:modified xsi:type="dcterms:W3CDTF">2023-02-27T18:11:47Z</dcterms:modified>
</cp:coreProperties>
</file>