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468" yWindow="36" windowWidth="10452" windowHeight="8136"/>
  </bookViews>
  <sheets>
    <sheet name="22" sheetId="2" r:id="rId1"/>
  </sheets>
  <definedNames>
    <definedName name="_xlnm._FilterDatabase" localSheetId="0" hidden="1">'22'!$A$7:$F$35</definedName>
    <definedName name="_xlnm.Print_Titles" localSheetId="0">'22'!$6:$6</definedName>
    <definedName name="_xlnm.Print_Area" localSheetId="0">'22'!$A$1:$E$35</definedName>
  </definedNames>
  <calcPr calcId="144525"/>
</workbook>
</file>

<file path=xl/calcChain.xml><?xml version="1.0" encoding="utf-8"?>
<calcChain xmlns="http://schemas.openxmlformats.org/spreadsheetml/2006/main">
  <c r="E34" i="2"/>
  <c r="E33"/>
  <c r="E8"/>
  <c r="E7" s="1"/>
  <c r="E32"/>
  <c r="D7"/>
  <c r="C7"/>
  <c r="E31" l="1"/>
  <c r="E27"/>
  <c r="E18"/>
  <c r="E10"/>
  <c r="E11"/>
  <c r="E12"/>
  <c r="E13"/>
  <c r="E14"/>
  <c r="E15"/>
  <c r="E16"/>
  <c r="E17"/>
  <c r="E19"/>
  <c r="E20"/>
  <c r="E23"/>
  <c r="E24"/>
  <c r="E25"/>
  <c r="E26"/>
  <c r="E28"/>
  <c r="E9" l="1"/>
  <c r="D29" l="1"/>
  <c r="D21"/>
  <c r="D22" l="1"/>
  <c r="E22" s="1"/>
  <c r="E21"/>
  <c r="D30"/>
  <c r="E30" s="1"/>
  <c r="E29"/>
  <c r="D35" l="1"/>
  <c r="C35"/>
  <c r="E35" l="1"/>
</calcChain>
</file>

<file path=xl/sharedStrings.xml><?xml version="1.0" encoding="utf-8"?>
<sst xmlns="http://schemas.openxmlformats.org/spreadsheetml/2006/main" count="59" uniqueCount="57">
  <si>
    <t>Товарищества собственников жилья «Север»</t>
  </si>
  <si>
    <t>№ п/п</t>
  </si>
  <si>
    <t>2</t>
  </si>
  <si>
    <t>План</t>
  </si>
  <si>
    <t>Факт</t>
  </si>
  <si>
    <t>1</t>
  </si>
  <si>
    <t>Смета доходов</t>
  </si>
  <si>
    <t>ВСЕГО:</t>
  </si>
  <si>
    <t>Фонд капитального ремонта (спецсчет д. 2б)</t>
  </si>
  <si>
    <t>Фонд капитального ремонта (спецсчет д. 2в)</t>
  </si>
  <si>
    <t>Арендная плата ПАО "Ростелеком"</t>
  </si>
  <si>
    <t>Арендная плата ООО "Проксима"</t>
  </si>
  <si>
    <t>Арендная плата ООО "БГС"</t>
  </si>
  <si>
    <t>Приложение № 3</t>
  </si>
  <si>
    <t>Справочно</t>
  </si>
  <si>
    <t>Возмещение расходов за эл/эн. ООО "ТК "ЦЕНТРОСВЯЗЬ"</t>
  </si>
  <si>
    <t>Статья доходов</t>
  </si>
  <si>
    <t>Примечание</t>
  </si>
  <si>
    <t>Возмещение расходов за эл/эн. ИП Гвозьдева Н. В.</t>
  </si>
  <si>
    <t>Арендная плата магазина "Корм для животных"</t>
  </si>
  <si>
    <t>Возмещение расходов за эл/эн. ИП Епифанцева Н. С.</t>
  </si>
  <si>
    <t>1.</t>
  </si>
  <si>
    <t>2.</t>
  </si>
  <si>
    <t>Сдача помещений в аренду:</t>
  </si>
  <si>
    <t>Возмещение расходов за эл/эн. ИП Борунова О. В.</t>
  </si>
  <si>
    <t>Возмещение расходов за эл/эн. ИП Сорокин А. А.</t>
  </si>
  <si>
    <t>Возмещение расходов за воду ИП Гвозьдева Н. В.</t>
  </si>
  <si>
    <t>Результат (Факт-План)</t>
  </si>
  <si>
    <t>Арендная плата административно-торгового помещения с 01.07.2022</t>
  </si>
  <si>
    <t>переплата 6300р.</t>
  </si>
  <si>
    <t>Возмещение расходов за эл/эн. ИП Матевосян О. М.</t>
  </si>
  <si>
    <t>переплата 59р.</t>
  </si>
  <si>
    <t>Арендная плата "Складирование б/у техники"</t>
  </si>
  <si>
    <t>Арендная плата продовольственного магазина с подсобным помещением</t>
  </si>
  <si>
    <t>Арендная плата парикмахерской с подсобным помещением</t>
  </si>
  <si>
    <t>Арендная плата "Фотостудия" с подсобным помещением</t>
  </si>
  <si>
    <t>Возмещение расходов за эл/эн. СЗ Кадушкина М. М.</t>
  </si>
  <si>
    <t>Возмещение расходов за воду СЗ Кадушкина М. М.</t>
  </si>
  <si>
    <t xml:space="preserve">Арендная плата ООО «Транком» </t>
  </si>
  <si>
    <t>План 72000р. Оплачен аванс в 2021г. 11000р.</t>
  </si>
  <si>
    <t>с 01.04.2022</t>
  </si>
  <si>
    <t>Долг собственников и арендаторов за 2021г.</t>
  </si>
  <si>
    <r>
      <t>Учтено в графе "</t>
    </r>
    <r>
      <rPr>
        <b/>
        <sz val="12"/>
        <color rgb="FF000000"/>
        <rFont val="Times New Roman"/>
        <family val="1"/>
        <charset val="204"/>
      </rPr>
      <t>Факт</t>
    </r>
    <r>
      <rPr>
        <sz val="12"/>
        <color rgb="FF000000"/>
        <rFont val="Times New Roman"/>
        <family val="1"/>
        <charset val="204"/>
      </rPr>
      <t>"</t>
    </r>
  </si>
  <si>
    <t>ООО "ЭКОЛАЙН-ВОСКРЕСЕНСК" (возврат)</t>
  </si>
  <si>
    <t>Оплачен долг за 3 и 4 кв.2021г.</t>
  </si>
  <si>
    <t>Оплачен долг за 4 кв.20г. + 1,2,3 кв. 21г.</t>
  </si>
  <si>
    <t xml:space="preserve">Оплачен долг за 2021г.   </t>
  </si>
  <si>
    <t>В т.ч. 2500р. аванс за январь 2023г.</t>
  </si>
  <si>
    <t>в т.ч. оплачен долг 2970,4р. за декабрь2021г. Аванс 11000р. за 2022г. оплачен в 2021г.</t>
  </si>
  <si>
    <t xml:space="preserve">Арендная плата ООО «Чистая вода» </t>
  </si>
  <si>
    <t>Арендная плата ООО  "ТК "ЦЕНТРОСВЯЗЬ"</t>
  </si>
  <si>
    <t xml:space="preserve">Возмещение расходов за эл/эн. ООО «Чистая вода» </t>
  </si>
  <si>
    <t xml:space="preserve">Возмещение расходов за воду ООО «Чистая вода» </t>
  </si>
  <si>
    <t>за 2022 год.</t>
  </si>
  <si>
    <r>
      <t xml:space="preserve"> ООО "МосОблЕИРЦ"</t>
    </r>
    <r>
      <rPr>
        <sz val="14"/>
        <rFont val="Times New Roman"/>
        <family val="1"/>
        <charset val="204"/>
      </rPr>
      <t xml:space="preserve"> (</t>
    </r>
    <r>
      <rPr>
        <b/>
        <sz val="14"/>
        <rFont val="Times New Roman"/>
        <family val="1"/>
        <charset val="204"/>
      </rPr>
      <t>Сумма за техобслуживание двух домов   5453,2* 33,0)</t>
    </r>
  </si>
  <si>
    <t>Возмещение расходов за эл/эн. ФЛ Хомякова Т. Ю.</t>
  </si>
  <si>
    <t>3.</t>
  </si>
</sst>
</file>

<file path=xl/styles.xml><?xml version="1.0" encoding="utf-8"?>
<styleSheet xmlns="http://schemas.openxmlformats.org/spreadsheetml/2006/main">
  <numFmts count="4">
    <numFmt numFmtId="8" formatCode="#,##0.00\ &quot;₽&quot;;[Red]\-#,##0.00\ &quot;₽&quot;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#,##0.00_ ;[Red]\-#,##0.00\ "/>
  </numFmts>
  <fonts count="2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i/>
      <u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7" fillId="0" borderId="0"/>
  </cellStyleXfs>
  <cellXfs count="70">
    <xf numFmtId="0" fontId="0" fillId="0" borderId="0" xfId="0"/>
    <xf numFmtId="0" fontId="3" fillId="0" borderId="0" xfId="0" applyFont="1" applyFill="1" applyBorder="1" applyAlignment="1">
      <alignment vertical="top"/>
    </xf>
    <xf numFmtId="49" fontId="3" fillId="0" borderId="2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49" fontId="4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49" fontId="3" fillId="0" borderId="11" xfId="0" applyNumberFormat="1" applyFont="1" applyFill="1" applyBorder="1" applyAlignment="1">
      <alignment horizontal="center" vertical="top"/>
    </xf>
    <xf numFmtId="0" fontId="3" fillId="0" borderId="12" xfId="0" applyFont="1" applyFill="1" applyBorder="1" applyAlignment="1">
      <alignment vertical="top"/>
    </xf>
    <xf numFmtId="165" fontId="11" fillId="0" borderId="6" xfId="0" applyNumberFormat="1" applyFont="1" applyFill="1" applyBorder="1" applyAlignment="1">
      <alignment horizontal="center" vertical="top"/>
    </xf>
    <xf numFmtId="165" fontId="11" fillId="0" borderId="3" xfId="0" applyNumberFormat="1" applyFont="1" applyFill="1" applyBorder="1" applyAlignment="1">
      <alignment horizontal="center" vertical="top"/>
    </xf>
    <xf numFmtId="165" fontId="3" fillId="0" borderId="5" xfId="0" applyNumberFormat="1" applyFont="1" applyFill="1" applyBorder="1" applyAlignment="1">
      <alignment horizontal="center" vertical="top"/>
    </xf>
    <xf numFmtId="165" fontId="3" fillId="0" borderId="19" xfId="0" applyNumberFormat="1" applyFont="1" applyFill="1" applyBorder="1" applyAlignment="1">
      <alignment horizontal="center" vertical="top"/>
    </xf>
    <xf numFmtId="165" fontId="3" fillId="0" borderId="20" xfId="0" applyNumberFormat="1" applyFont="1" applyFill="1" applyBorder="1" applyAlignment="1">
      <alignment horizontal="center" vertical="top"/>
    </xf>
    <xf numFmtId="44" fontId="8" fillId="0" borderId="6" xfId="0" applyNumberFormat="1" applyFont="1" applyFill="1" applyBorder="1" applyAlignment="1">
      <alignment horizontal="center" vertical="top"/>
    </xf>
    <xf numFmtId="165" fontId="11" fillId="0" borderId="21" xfId="0" applyNumberFormat="1" applyFont="1" applyFill="1" applyBorder="1" applyAlignment="1">
      <alignment horizontal="left" vertical="top" wrapText="1"/>
    </xf>
    <xf numFmtId="165" fontId="11" fillId="0" borderId="22" xfId="0" applyNumberFormat="1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center" vertical="top"/>
    </xf>
    <xf numFmtId="49" fontId="14" fillId="0" borderId="24" xfId="0" applyNumberFormat="1" applyFont="1" applyFill="1" applyBorder="1" applyAlignment="1">
      <alignment vertical="top"/>
    </xf>
    <xf numFmtId="49" fontId="14" fillId="0" borderId="23" xfId="0" applyNumberFormat="1" applyFont="1" applyFill="1" applyBorder="1" applyAlignment="1">
      <alignment vertical="top"/>
    </xf>
    <xf numFmtId="0" fontId="15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4" fontId="9" fillId="0" borderId="15" xfId="0" applyNumberFormat="1" applyFont="1" applyFill="1" applyBorder="1" applyAlignment="1">
      <alignment horizontal="center" vertical="center"/>
    </xf>
    <xf numFmtId="164" fontId="9" fillId="0" borderId="16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vertical="top"/>
    </xf>
    <xf numFmtId="165" fontId="16" fillId="0" borderId="21" xfId="0" applyNumberFormat="1" applyFont="1" applyFill="1" applyBorder="1" applyAlignment="1">
      <alignment horizontal="left" vertical="top" wrapText="1"/>
    </xf>
    <xf numFmtId="44" fontId="11" fillId="0" borderId="7" xfId="0" applyNumberFormat="1" applyFont="1" applyFill="1" applyBorder="1" applyAlignment="1">
      <alignment horizontal="center" vertical="top"/>
    </xf>
    <xf numFmtId="44" fontId="11" fillId="0" borderId="13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165" fontId="11" fillId="0" borderId="1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/>
    </xf>
    <xf numFmtId="165" fontId="3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 shrinkToFit="1"/>
    </xf>
    <xf numFmtId="0" fontId="3" fillId="0" borderId="8" xfId="0" applyFont="1" applyFill="1" applyBorder="1" applyAlignment="1">
      <alignment vertical="top" wrapText="1"/>
    </xf>
    <xf numFmtId="165" fontId="3" fillId="0" borderId="7" xfId="0" applyNumberFormat="1" applyFont="1" applyFill="1" applyBorder="1" applyAlignment="1">
      <alignment horizontal="center" vertical="top"/>
    </xf>
    <xf numFmtId="0" fontId="11" fillId="0" borderId="9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9" fillId="0" borderId="17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vertical="top" wrapText="1"/>
    </xf>
    <xf numFmtId="165" fontId="18" fillId="0" borderId="21" xfId="0" applyNumberFormat="1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top"/>
    </xf>
    <xf numFmtId="8" fontId="8" fillId="0" borderId="19" xfId="0" applyNumberFormat="1" applyFont="1" applyFill="1" applyBorder="1" applyAlignment="1">
      <alignment horizontal="center" vertical="top"/>
    </xf>
    <xf numFmtId="165" fontId="11" fillId="0" borderId="5" xfId="0" applyNumberFormat="1" applyFont="1" applyFill="1" applyBorder="1" applyAlignment="1">
      <alignment horizontal="center" vertical="top"/>
    </xf>
    <xf numFmtId="165" fontId="19" fillId="0" borderId="1" xfId="0" applyNumberFormat="1" applyFont="1" applyFill="1" applyBorder="1" applyAlignment="1">
      <alignment horizontal="center" vertical="top"/>
    </xf>
    <xf numFmtId="165" fontId="13" fillId="0" borderId="7" xfId="0" applyNumberFormat="1" applyFont="1" applyFill="1" applyBorder="1" applyAlignment="1">
      <alignment vertical="top"/>
    </xf>
    <xf numFmtId="165" fontId="20" fillId="0" borderId="1" xfId="0" applyNumberFormat="1" applyFont="1" applyFill="1" applyBorder="1" applyAlignment="1">
      <alignment horizontal="center" vertical="top"/>
    </xf>
    <xf numFmtId="49" fontId="14" fillId="0" borderId="25" xfId="0" applyNumberFormat="1" applyFont="1" applyFill="1" applyBorder="1" applyAlignment="1">
      <alignment horizontal="center" vertical="top"/>
    </xf>
    <xf numFmtId="165" fontId="13" fillId="0" borderId="5" xfId="0" applyNumberFormat="1" applyFont="1" applyFill="1" applyBorder="1" applyAlignment="1">
      <alignment horizontal="center" vertical="top"/>
    </xf>
    <xf numFmtId="165" fontId="13" fillId="0" borderId="28" xfId="0" applyNumberFormat="1" applyFont="1" applyFill="1" applyBorder="1" applyAlignment="1">
      <alignment horizontal="center" vertical="top"/>
    </xf>
    <xf numFmtId="165" fontId="13" fillId="0" borderId="7" xfId="0" applyNumberFormat="1" applyFont="1" applyFill="1" applyBorder="1" applyAlignment="1">
      <alignment horizontal="center" vertical="top"/>
    </xf>
    <xf numFmtId="0" fontId="10" fillId="0" borderId="26" xfId="0" applyFont="1" applyFill="1" applyBorder="1" applyAlignment="1">
      <alignment horizontal="center" vertical="top"/>
    </xf>
    <xf numFmtId="0" fontId="10" fillId="0" borderId="18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8" fillId="0" borderId="26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tabSelected="1" topLeftCell="A29" workbookViewId="0">
      <selection sqref="A1:F38"/>
    </sheetView>
  </sheetViews>
  <sheetFormatPr defaultColWidth="9.109375" defaultRowHeight="18"/>
  <cols>
    <col min="1" max="1" width="4.88671875" style="9" customWidth="1"/>
    <col min="2" max="2" width="43.88671875" style="8" customWidth="1"/>
    <col min="3" max="3" width="20.109375" style="4" customWidth="1"/>
    <col min="4" max="4" width="20.6640625" style="4" customWidth="1"/>
    <col min="5" max="5" width="18.5546875" style="9" customWidth="1"/>
    <col min="6" max="6" width="41.33203125" style="9" customWidth="1"/>
    <col min="7" max="7" width="3" style="8" customWidth="1"/>
    <col min="8" max="8" width="6" style="8" customWidth="1"/>
    <col min="9" max="9" width="21.88671875" style="8" customWidth="1"/>
    <col min="10" max="10" width="21" style="8" customWidth="1"/>
    <col min="11" max="16384" width="9.109375" style="8"/>
  </cols>
  <sheetData>
    <row r="1" spans="1:9" s="5" customFormat="1" ht="15.6">
      <c r="A1" s="67" t="s">
        <v>13</v>
      </c>
      <c r="B1" s="67"/>
      <c r="C1" s="67"/>
      <c r="D1" s="67"/>
      <c r="E1" s="67"/>
      <c r="F1" s="67"/>
    </row>
    <row r="2" spans="1:9" s="6" customFormat="1" ht="20.399999999999999">
      <c r="A2" s="68" t="s">
        <v>6</v>
      </c>
      <c r="B2" s="68"/>
      <c r="C2" s="68"/>
      <c r="D2" s="68"/>
      <c r="E2" s="68"/>
      <c r="F2" s="68"/>
    </row>
    <row r="3" spans="1:9" s="5" customFormat="1">
      <c r="A3" s="69" t="s">
        <v>0</v>
      </c>
      <c r="B3" s="69"/>
      <c r="C3" s="69"/>
      <c r="D3" s="69"/>
      <c r="E3" s="69"/>
      <c r="F3" s="69"/>
    </row>
    <row r="4" spans="1:9" s="5" customFormat="1">
      <c r="A4" s="69" t="s">
        <v>53</v>
      </c>
      <c r="B4" s="69"/>
      <c r="C4" s="69"/>
      <c r="D4" s="69"/>
      <c r="E4" s="69"/>
      <c r="F4" s="69"/>
    </row>
    <row r="5" spans="1:9" s="5" customFormat="1" ht="16.2" thickBot="1">
      <c r="A5" s="7"/>
      <c r="B5" s="7"/>
      <c r="C5" s="7"/>
      <c r="D5" s="7"/>
      <c r="E5" s="7"/>
      <c r="F5" s="7"/>
    </row>
    <row r="6" spans="1:9" s="33" customFormat="1" ht="31.8" thickBot="1">
      <c r="A6" s="28" t="s">
        <v>1</v>
      </c>
      <c r="B6" s="29" t="s">
        <v>16</v>
      </c>
      <c r="C6" s="30" t="s">
        <v>3</v>
      </c>
      <c r="D6" s="31" t="s">
        <v>4</v>
      </c>
      <c r="E6" s="49" t="s">
        <v>27</v>
      </c>
      <c r="F6" s="32" t="s">
        <v>17</v>
      </c>
      <c r="H6" s="5"/>
    </row>
    <row r="7" spans="1:9" s="26" customFormat="1">
      <c r="A7" s="58" t="s">
        <v>21</v>
      </c>
      <c r="B7" s="24" t="s">
        <v>23</v>
      </c>
      <c r="C7" s="59">
        <f>SUM(C8:C32)</f>
        <v>813550</v>
      </c>
      <c r="D7" s="59">
        <f>SUM(D8:D32)</f>
        <v>534106.25</v>
      </c>
      <c r="E7" s="60">
        <f>SUM(E8:E32)</f>
        <v>-279443.75</v>
      </c>
      <c r="F7" s="25"/>
    </row>
    <row r="8" spans="1:9" s="1" customFormat="1" ht="36" customHeight="1">
      <c r="A8" s="23"/>
      <c r="B8" s="38" t="s">
        <v>28</v>
      </c>
      <c r="C8" s="54"/>
      <c r="D8" s="17">
        <v>43800</v>
      </c>
      <c r="E8" s="46">
        <f>D8-C8</f>
        <v>43800</v>
      </c>
      <c r="F8" s="21" t="s">
        <v>29</v>
      </c>
      <c r="H8" s="34"/>
    </row>
    <row r="9" spans="1:9" s="1" customFormat="1" ht="31.2">
      <c r="A9" s="23"/>
      <c r="B9" s="38" t="s">
        <v>33</v>
      </c>
      <c r="C9" s="54">
        <v>196800</v>
      </c>
      <c r="D9" s="17">
        <v>30907</v>
      </c>
      <c r="E9" s="46">
        <f>D9-C9</f>
        <v>-165893</v>
      </c>
      <c r="F9" s="21"/>
      <c r="H9" s="34"/>
      <c r="I9" s="34"/>
    </row>
    <row r="10" spans="1:9" s="1" customFormat="1" ht="31.2">
      <c r="A10" s="23"/>
      <c r="B10" s="38" t="s">
        <v>34</v>
      </c>
      <c r="C10" s="39">
        <v>61000</v>
      </c>
      <c r="D10" s="17">
        <v>60000</v>
      </c>
      <c r="E10" s="46">
        <f t="shared" ref="E10:E30" si="0">D10-C10</f>
        <v>-1000</v>
      </c>
      <c r="F10" s="21" t="s">
        <v>39</v>
      </c>
      <c r="H10" s="34"/>
      <c r="I10" s="34"/>
    </row>
    <row r="11" spans="1:9" s="1" customFormat="1" ht="31.2">
      <c r="A11" s="23"/>
      <c r="B11" s="47" t="s">
        <v>19</v>
      </c>
      <c r="C11" s="39">
        <v>75000</v>
      </c>
      <c r="D11" s="17">
        <v>31250</v>
      </c>
      <c r="E11" s="46">
        <f t="shared" si="0"/>
        <v>-43750</v>
      </c>
      <c r="F11" s="21" t="s">
        <v>46</v>
      </c>
      <c r="I11" s="34"/>
    </row>
    <row r="12" spans="1:9" s="1" customFormat="1" ht="31.2">
      <c r="A12" s="23"/>
      <c r="B12" s="41" t="s">
        <v>32</v>
      </c>
      <c r="C12" s="17">
        <v>24000</v>
      </c>
      <c r="D12" s="17">
        <v>16000</v>
      </c>
      <c r="E12" s="46">
        <f t="shared" si="0"/>
        <v>-8000</v>
      </c>
      <c r="F12" s="21"/>
    </row>
    <row r="13" spans="1:9" s="1" customFormat="1" ht="31.2">
      <c r="A13" s="23"/>
      <c r="B13" s="41" t="s">
        <v>35</v>
      </c>
      <c r="C13" s="17">
        <v>78750</v>
      </c>
      <c r="D13" s="17">
        <v>78750</v>
      </c>
      <c r="E13" s="46">
        <f t="shared" si="0"/>
        <v>0</v>
      </c>
      <c r="F13" s="21" t="s">
        <v>40</v>
      </c>
      <c r="I13" s="34"/>
    </row>
    <row r="14" spans="1:9" s="1" customFormat="1" ht="15.75" customHeight="1">
      <c r="A14" s="23"/>
      <c r="B14" s="41" t="s">
        <v>38</v>
      </c>
      <c r="C14" s="39"/>
      <c r="D14" s="17">
        <v>8400</v>
      </c>
      <c r="E14" s="46">
        <f t="shared" si="0"/>
        <v>8400</v>
      </c>
      <c r="F14" s="21" t="s">
        <v>45</v>
      </c>
    </row>
    <row r="15" spans="1:9" s="1" customFormat="1" ht="15.75" customHeight="1">
      <c r="A15" s="23"/>
      <c r="B15" s="40" t="s">
        <v>10</v>
      </c>
      <c r="C15" s="39">
        <v>24000</v>
      </c>
      <c r="D15" s="17">
        <v>20000</v>
      </c>
      <c r="E15" s="46">
        <f t="shared" si="0"/>
        <v>-4000</v>
      </c>
      <c r="F15" s="21"/>
    </row>
    <row r="16" spans="1:9" s="1" customFormat="1" ht="15.75" customHeight="1">
      <c r="A16" s="23"/>
      <c r="B16" s="40" t="s">
        <v>11</v>
      </c>
      <c r="C16" s="39">
        <v>12000</v>
      </c>
      <c r="D16" s="17">
        <v>6000</v>
      </c>
      <c r="E16" s="46">
        <f t="shared" si="0"/>
        <v>-6000</v>
      </c>
      <c r="F16" s="21" t="s">
        <v>44</v>
      </c>
      <c r="H16" s="34"/>
    </row>
    <row r="17" spans="1:9" s="1" customFormat="1" ht="15.75" customHeight="1">
      <c r="A17" s="23"/>
      <c r="B17" s="42" t="s">
        <v>50</v>
      </c>
      <c r="C17" s="39">
        <v>30000</v>
      </c>
      <c r="D17" s="17">
        <v>32500</v>
      </c>
      <c r="E17" s="46">
        <f t="shared" si="0"/>
        <v>2500</v>
      </c>
      <c r="F17" s="21" t="s">
        <v>47</v>
      </c>
      <c r="I17" s="34"/>
    </row>
    <row r="18" spans="1:9" s="1" customFormat="1" ht="15.75" customHeight="1">
      <c r="A18" s="23"/>
      <c r="B18" s="42" t="s">
        <v>49</v>
      </c>
      <c r="C18" s="39"/>
      <c r="D18" s="17">
        <v>13354.84</v>
      </c>
      <c r="E18" s="46">
        <f t="shared" ref="E18" si="1">D18-C18</f>
        <v>13354.84</v>
      </c>
      <c r="F18" s="21"/>
      <c r="I18" s="34"/>
    </row>
    <row r="19" spans="1:9" s="1" customFormat="1" ht="15.75" customHeight="1">
      <c r="A19" s="23"/>
      <c r="B19" s="42" t="s">
        <v>12</v>
      </c>
      <c r="C19" s="39">
        <v>12000</v>
      </c>
      <c r="D19" s="17">
        <v>9000</v>
      </c>
      <c r="E19" s="46">
        <f t="shared" si="0"/>
        <v>-3000</v>
      </c>
      <c r="F19" s="21"/>
    </row>
    <row r="20" spans="1:9" s="1" customFormat="1" ht="31.2">
      <c r="A20" s="23"/>
      <c r="B20" s="48" t="s">
        <v>24</v>
      </c>
      <c r="C20" s="43"/>
      <c r="D20" s="44">
        <v>114670</v>
      </c>
      <c r="E20" s="46">
        <f t="shared" si="0"/>
        <v>114670</v>
      </c>
      <c r="F20" s="21"/>
      <c r="I20" s="34"/>
    </row>
    <row r="21" spans="1:9" s="1" customFormat="1" ht="31.2">
      <c r="A21" s="23"/>
      <c r="B21" s="48" t="s">
        <v>18</v>
      </c>
      <c r="C21" s="43"/>
      <c r="D21" s="44">
        <f>5106.92/12*4</f>
        <v>1702.3066666666666</v>
      </c>
      <c r="E21" s="46">
        <f t="shared" si="0"/>
        <v>1702.3066666666666</v>
      </c>
      <c r="F21" s="21"/>
      <c r="I21" s="34"/>
    </row>
    <row r="22" spans="1:9" s="1" customFormat="1" ht="31.2">
      <c r="A22" s="23"/>
      <c r="B22" s="48" t="s">
        <v>36</v>
      </c>
      <c r="C22" s="43"/>
      <c r="D22" s="44">
        <f>5106.92-D21</f>
        <v>3404.6133333333337</v>
      </c>
      <c r="E22" s="46">
        <f t="shared" si="0"/>
        <v>3404.6133333333337</v>
      </c>
      <c r="F22" s="21"/>
      <c r="I22" s="34"/>
    </row>
    <row r="23" spans="1:9" s="1" customFormat="1" ht="31.2">
      <c r="A23" s="23"/>
      <c r="B23" s="45" t="s">
        <v>20</v>
      </c>
      <c r="C23" s="43"/>
      <c r="D23" s="44">
        <v>1562</v>
      </c>
      <c r="E23" s="46">
        <f t="shared" si="0"/>
        <v>1562</v>
      </c>
      <c r="F23" s="21"/>
      <c r="I23" s="34"/>
    </row>
    <row r="24" spans="1:9" s="1" customFormat="1" ht="31.2">
      <c r="A24" s="23"/>
      <c r="B24" s="45" t="s">
        <v>30</v>
      </c>
      <c r="C24" s="43"/>
      <c r="D24" s="44">
        <v>500</v>
      </c>
      <c r="E24" s="46">
        <f t="shared" si="0"/>
        <v>500</v>
      </c>
      <c r="F24" s="21" t="s">
        <v>31</v>
      </c>
    </row>
    <row r="25" spans="1:9" s="1" customFormat="1" ht="31.2">
      <c r="A25" s="23"/>
      <c r="B25" s="45" t="s">
        <v>25</v>
      </c>
      <c r="C25" s="43"/>
      <c r="D25" s="44">
        <v>5000</v>
      </c>
      <c r="E25" s="46">
        <f t="shared" si="0"/>
        <v>5000</v>
      </c>
      <c r="F25" s="21" t="s">
        <v>46</v>
      </c>
      <c r="H25" s="34"/>
    </row>
    <row r="26" spans="1:9" s="1" customFormat="1" ht="46.8">
      <c r="A26" s="23"/>
      <c r="B26" s="38" t="s">
        <v>15</v>
      </c>
      <c r="C26" s="43"/>
      <c r="D26" s="44">
        <v>52997.9</v>
      </c>
      <c r="E26" s="46">
        <f t="shared" si="0"/>
        <v>52997.9</v>
      </c>
      <c r="F26" s="21" t="s">
        <v>48</v>
      </c>
      <c r="I26" s="34"/>
    </row>
    <row r="27" spans="1:9" s="1" customFormat="1" ht="31.2">
      <c r="A27" s="23"/>
      <c r="B27" s="38" t="s">
        <v>51</v>
      </c>
      <c r="C27" s="43"/>
      <c r="D27" s="44">
        <v>939.51</v>
      </c>
      <c r="E27" s="46">
        <f t="shared" si="0"/>
        <v>939.51</v>
      </c>
      <c r="F27" s="21"/>
      <c r="I27" s="34"/>
    </row>
    <row r="28" spans="1:9" s="1" customFormat="1" ht="31.2">
      <c r="A28" s="23"/>
      <c r="B28" s="38" t="s">
        <v>55</v>
      </c>
      <c r="C28" s="43"/>
      <c r="D28" s="44">
        <v>1157</v>
      </c>
      <c r="E28" s="46">
        <f t="shared" si="0"/>
        <v>1157</v>
      </c>
      <c r="F28" s="21"/>
      <c r="I28" s="34"/>
    </row>
    <row r="29" spans="1:9" s="1" customFormat="1" ht="31.2">
      <c r="A29" s="23"/>
      <c r="B29" s="45" t="s">
        <v>26</v>
      </c>
      <c r="C29" s="43"/>
      <c r="D29" s="44">
        <f>1470.08/12*4</f>
        <v>490.02666666666664</v>
      </c>
      <c r="E29" s="46">
        <f t="shared" si="0"/>
        <v>490.02666666666664</v>
      </c>
      <c r="F29" s="21"/>
      <c r="I29" s="34"/>
    </row>
    <row r="30" spans="1:9" s="1" customFormat="1" ht="31.2">
      <c r="A30" s="23"/>
      <c r="B30" s="45" t="s">
        <v>37</v>
      </c>
      <c r="C30" s="43"/>
      <c r="D30" s="44">
        <f>1470.08-D29</f>
        <v>980.05333333333328</v>
      </c>
      <c r="E30" s="46">
        <f t="shared" si="0"/>
        <v>980.05333333333328</v>
      </c>
      <c r="F30" s="21"/>
      <c r="I30" s="34"/>
    </row>
    <row r="31" spans="1:9" s="1" customFormat="1" ht="31.2">
      <c r="A31" s="23"/>
      <c r="B31" s="45" t="s">
        <v>52</v>
      </c>
      <c r="C31" s="43"/>
      <c r="D31" s="44">
        <v>741</v>
      </c>
      <c r="E31" s="46">
        <f t="shared" ref="E31:E34" si="2">D31-C31</f>
        <v>741</v>
      </c>
      <c r="F31" s="21"/>
      <c r="I31" s="34"/>
    </row>
    <row r="32" spans="1:9" s="1" customFormat="1" ht="31.2">
      <c r="A32" s="23"/>
      <c r="B32" s="45" t="s">
        <v>41</v>
      </c>
      <c r="C32" s="17">
        <v>300000</v>
      </c>
      <c r="D32" s="44"/>
      <c r="E32" s="46">
        <f t="shared" si="2"/>
        <v>-300000</v>
      </c>
      <c r="F32" s="21" t="s">
        <v>42</v>
      </c>
    </row>
    <row r="33" spans="1:8" s="27" customFormat="1" ht="52.8">
      <c r="A33" s="23" t="s">
        <v>22</v>
      </c>
      <c r="B33" s="50" t="s">
        <v>54</v>
      </c>
      <c r="C33" s="55">
        <v>2159467.2000000002</v>
      </c>
      <c r="D33" s="56">
        <v>2068244.56</v>
      </c>
      <c r="E33" s="61">
        <f t="shared" si="2"/>
        <v>-91222.64000000013</v>
      </c>
      <c r="F33" s="35"/>
    </row>
    <row r="34" spans="1:8" s="52" customFormat="1" ht="34.799999999999997">
      <c r="A34" s="23" t="s">
        <v>56</v>
      </c>
      <c r="B34" s="50" t="s">
        <v>43</v>
      </c>
      <c r="C34" s="57"/>
      <c r="D34" s="56">
        <v>37421.9</v>
      </c>
      <c r="E34" s="61">
        <f t="shared" si="2"/>
        <v>37421.9</v>
      </c>
      <c r="F34" s="51"/>
    </row>
    <row r="35" spans="1:8" s="3" customFormat="1" ht="17.399999999999999">
      <c r="A35" s="65" t="s">
        <v>7</v>
      </c>
      <c r="B35" s="66"/>
      <c r="C35" s="20">
        <f>C7+C33</f>
        <v>2973017.2</v>
      </c>
      <c r="D35" s="20">
        <f>D7+D33+D34</f>
        <v>2639772.71</v>
      </c>
      <c r="E35" s="53">
        <f>D35-C35</f>
        <v>-333244.49000000022</v>
      </c>
      <c r="F35" s="21"/>
    </row>
    <row r="36" spans="1:8" s="11" customFormat="1" ht="17.399999999999999">
      <c r="A36" s="62"/>
      <c r="B36" s="63"/>
      <c r="C36" s="63"/>
      <c r="D36" s="63"/>
      <c r="E36" s="63"/>
      <c r="F36" s="64"/>
      <c r="H36" s="3"/>
    </row>
    <row r="37" spans="1:8" s="1" customFormat="1" ht="17.399999999999999">
      <c r="A37" s="2" t="s">
        <v>5</v>
      </c>
      <c r="B37" s="12" t="s">
        <v>8</v>
      </c>
      <c r="C37" s="15" t="s">
        <v>14</v>
      </c>
      <c r="D37" s="36">
        <v>2313478.66</v>
      </c>
      <c r="E37" s="18"/>
      <c r="F37" s="21"/>
      <c r="H37" s="3"/>
    </row>
    <row r="38" spans="1:8" s="1" customFormat="1" thickBot="1">
      <c r="A38" s="13" t="s">
        <v>2</v>
      </c>
      <c r="B38" s="14" t="s">
        <v>9</v>
      </c>
      <c r="C38" s="16" t="s">
        <v>14</v>
      </c>
      <c r="D38" s="37">
        <v>2232590.12</v>
      </c>
      <c r="E38" s="19"/>
      <c r="F38" s="22"/>
      <c r="H38" s="3"/>
    </row>
    <row r="39" spans="1:8">
      <c r="E39" s="10"/>
      <c r="F39" s="10"/>
    </row>
    <row r="40" spans="1:8">
      <c r="E40" s="10"/>
      <c r="F40" s="10"/>
    </row>
  </sheetData>
  <sortState ref="A7:F8">
    <sortCondition ref="A7"/>
  </sortState>
  <mergeCells count="6">
    <mergeCell ref="A36:F36"/>
    <mergeCell ref="A35:B35"/>
    <mergeCell ref="A1:F1"/>
    <mergeCell ref="A2:F2"/>
    <mergeCell ref="A3:F3"/>
    <mergeCell ref="A4:F4"/>
  </mergeCells>
  <printOptions horizontalCentered="1"/>
  <pageMargins left="0.31496062992125984" right="0.31496062992125984" top="0.39370078740157483" bottom="0.59055118110236227" header="0" footer="0.19685039370078741"/>
  <pageSetup paperSize="9" fitToHeight="2" orientation="landscape" horizontalDpi="300" verticalDpi="300" r:id="rId1"/>
  <headerFooter alignWithMargins="0">
    <oddFooter>&amp;CПриложение №3&amp;R&amp;P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22</vt:lpstr>
      <vt:lpstr>'22'!Заголовки_для_печати</vt:lpstr>
      <vt:lpstr>'22'!Область_печати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2023-02-28T08:31:56Z</cp:lastPrinted>
  <dcterms:created xsi:type="dcterms:W3CDTF">2014-08-03T18:24:29Z</dcterms:created>
  <dcterms:modified xsi:type="dcterms:W3CDTF">2023-02-28T08:32:07Z</dcterms:modified>
</cp:coreProperties>
</file>